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egner\Documents\ogregner\ALLOTMENT REPORT\CY 2016\"/>
    </mc:Choice>
  </mc:AlternateContent>
  <bookViews>
    <workbookView xWindow="120" yWindow="105" windowWidth="21840" windowHeight="9210" tabRatio="807" activeTab="6"/>
  </bookViews>
  <sheets>
    <sheet name="Sum" sheetId="175" r:id="rId1"/>
    <sheet name="ByDept." sheetId="176" r:id="rId2"/>
    <sheet name="Adjustments" sheetId="177" r:id="rId3"/>
    <sheet name="ALLSOURCES" sheetId="178" r:id="rId4"/>
    <sheet name="SPFs-RA10717" sheetId="179" r:id="rId5"/>
    <sheet name="CONTINUING" sheetId="180" r:id="rId6"/>
    <sheet name="AUTO" sheetId="181" r:id="rId7"/>
  </sheets>
  <externalReferences>
    <externalReference r:id="rId8"/>
    <externalReference r:id="rId9"/>
  </externalReferences>
  <definedNames>
    <definedName name="_xlnm.Print_Area" localSheetId="2">Adjustments!$A$1:$F$81</definedName>
    <definedName name="_xlnm.Print_Area" localSheetId="3">ALLSOURCES!$A$1:$I$97</definedName>
    <definedName name="_xlnm.Print_Area" localSheetId="6">AUTO!$A$1:$O$95</definedName>
    <definedName name="_xlnm.Print_Area" localSheetId="1">ByDept.!$A$7:$J$260</definedName>
    <definedName name="_xlnm.Print_Area" localSheetId="5">CONTINUING!$A$1:$M$96</definedName>
    <definedName name="_xlnm.Print_Area" localSheetId="4">'SPFs-RA10717'!$A$1:$K$95</definedName>
    <definedName name="_xlnm.Print_Area" localSheetId="0">Sum!$A$1:$I$47</definedName>
    <definedName name="_xlnm.Print_Titles" localSheetId="2">Adjustments!$1:$5</definedName>
    <definedName name="_xlnm.Print_Titles" localSheetId="3">ALLSOURCES!$1:$6</definedName>
    <definedName name="_xlnm.Print_Titles" localSheetId="6">AUTO!$A:$A,AUTO!$1:$5</definedName>
    <definedName name="_xlnm.Print_Titles" localSheetId="1">ByDept.!$1:$6</definedName>
    <definedName name="_xlnm.Print_Titles" localSheetId="5">CONTINUING!$A:$A,CONTINUING!$1:$5</definedName>
    <definedName name="_xlnm.Print_Titles" localSheetId="4">'SPFs-RA10717'!$A:$A,'SPFs-RA10717'!$1:$5</definedName>
    <definedName name="Z_5BA19E16_4FBA_4604_B3D1_F564165F1D65_.wvu.Cols" localSheetId="6" hidden="1">AUTO!#REF!</definedName>
    <definedName name="Z_5BA19E16_4FBA_4604_B3D1_F564165F1D65_.wvu.PrintArea" localSheetId="6" hidden="1">AUTO!$A$1:$O$95</definedName>
    <definedName name="Z_5BA19E16_4FBA_4604_B3D1_F564165F1D65_.wvu.PrintArea" localSheetId="5" hidden="1">CONTINUING!$A$1:$H$96</definedName>
    <definedName name="Z_5BA19E16_4FBA_4604_B3D1_F564165F1D65_.wvu.PrintTitles" localSheetId="6" hidden="1">AUTO!$A:$A,AUTO!$1:$5</definedName>
    <definedName name="Z_5BA19E16_4FBA_4604_B3D1_F564165F1D65_.wvu.PrintTitles" localSheetId="5" hidden="1">CONTINUING!$1:$5</definedName>
  </definedNames>
  <calcPr calcId="152511"/>
</workbook>
</file>

<file path=xl/calcChain.xml><?xml version="1.0" encoding="utf-8"?>
<calcChain xmlns="http://schemas.openxmlformats.org/spreadsheetml/2006/main">
  <c r="N94" i="181" l="1"/>
  <c r="M94" i="181"/>
  <c r="L94" i="181"/>
  <c r="K94" i="181"/>
  <c r="J94" i="181"/>
  <c r="I94" i="181"/>
  <c r="H94" i="181"/>
  <c r="G94" i="181"/>
  <c r="E94" i="181"/>
  <c r="D94" i="181"/>
  <c r="C94" i="181"/>
  <c r="B94" i="181"/>
  <c r="N93" i="181"/>
  <c r="M93" i="181"/>
  <c r="L93" i="181"/>
  <c r="K93" i="181"/>
  <c r="J93" i="181"/>
  <c r="I93" i="181"/>
  <c r="H93" i="181"/>
  <c r="G93" i="181"/>
  <c r="E93" i="181"/>
  <c r="D93" i="181"/>
  <c r="C93" i="181"/>
  <c r="B93" i="181"/>
  <c r="N92" i="181"/>
  <c r="M92" i="181"/>
  <c r="L92" i="181"/>
  <c r="K92" i="181"/>
  <c r="J92" i="181"/>
  <c r="I92" i="181"/>
  <c r="H92" i="181"/>
  <c r="G92" i="181"/>
  <c r="E92" i="181"/>
  <c r="D92" i="181"/>
  <c r="C92" i="181"/>
  <c r="B92" i="181"/>
  <c r="N91" i="181"/>
  <c r="M91" i="181"/>
  <c r="M90" i="181" s="1"/>
  <c r="L91" i="181"/>
  <c r="L90" i="181" s="1"/>
  <c r="K91" i="181"/>
  <c r="K90" i="181" s="1"/>
  <c r="J91" i="181"/>
  <c r="I91" i="181"/>
  <c r="I90" i="181" s="1"/>
  <c r="H91" i="181"/>
  <c r="H90" i="181" s="1"/>
  <c r="G91" i="181"/>
  <c r="G90" i="181" s="1"/>
  <c r="E91" i="181"/>
  <c r="D91" i="181"/>
  <c r="D90" i="181" s="1"/>
  <c r="C91" i="181"/>
  <c r="C90" i="181" s="1"/>
  <c r="B91" i="181"/>
  <c r="B90" i="181" s="1"/>
  <c r="N90" i="181"/>
  <c r="J90" i="181"/>
  <c r="E90" i="181"/>
  <c r="N89" i="181"/>
  <c r="M89" i="181"/>
  <c r="L89" i="181"/>
  <c r="K89" i="181"/>
  <c r="J89" i="181"/>
  <c r="I89" i="181"/>
  <c r="H89" i="181"/>
  <c r="G89" i="181"/>
  <c r="E89" i="181"/>
  <c r="D89" i="181"/>
  <c r="C89" i="181"/>
  <c r="B89" i="181"/>
  <c r="N87" i="181"/>
  <c r="M87" i="181"/>
  <c r="L87" i="181"/>
  <c r="K87" i="181"/>
  <c r="J87" i="181"/>
  <c r="I87" i="181"/>
  <c r="H87" i="181"/>
  <c r="G87" i="181"/>
  <c r="E87" i="181"/>
  <c r="D87" i="181"/>
  <c r="C87" i="181"/>
  <c r="B87" i="181"/>
  <c r="N86" i="181"/>
  <c r="M86" i="181"/>
  <c r="L86" i="181"/>
  <c r="K86" i="181"/>
  <c r="J86" i="181"/>
  <c r="I86" i="181"/>
  <c r="H86" i="181"/>
  <c r="G86" i="181"/>
  <c r="E86" i="181"/>
  <c r="D86" i="181"/>
  <c r="C86" i="181"/>
  <c r="B86" i="181"/>
  <c r="N85" i="181"/>
  <c r="M85" i="181"/>
  <c r="L85" i="181"/>
  <c r="K85" i="181"/>
  <c r="J85" i="181"/>
  <c r="I85" i="181"/>
  <c r="H85" i="181"/>
  <c r="G85" i="181"/>
  <c r="E85" i="181"/>
  <c r="D85" i="181"/>
  <c r="C85" i="181"/>
  <c r="B85" i="181"/>
  <c r="N84" i="181"/>
  <c r="M84" i="181"/>
  <c r="L84" i="181"/>
  <c r="K84" i="181"/>
  <c r="J84" i="181"/>
  <c r="I84" i="181"/>
  <c r="H84" i="181"/>
  <c r="G84" i="181"/>
  <c r="E84" i="181"/>
  <c r="D84" i="181"/>
  <c r="C84" i="181"/>
  <c r="B84" i="181"/>
  <c r="N83" i="181"/>
  <c r="M83" i="181"/>
  <c r="L83" i="181"/>
  <c r="K83" i="181"/>
  <c r="J83" i="181"/>
  <c r="I83" i="181"/>
  <c r="H83" i="181"/>
  <c r="G83" i="181"/>
  <c r="E83" i="181"/>
  <c r="D83" i="181"/>
  <c r="C83" i="181"/>
  <c r="B83" i="181"/>
  <c r="T82" i="181"/>
  <c r="N82" i="181"/>
  <c r="M82" i="181"/>
  <c r="L82" i="181"/>
  <c r="K82" i="181"/>
  <c r="J82" i="181"/>
  <c r="I82" i="181"/>
  <c r="H82" i="181"/>
  <c r="G82" i="181"/>
  <c r="E82" i="181"/>
  <c r="D82" i="181"/>
  <c r="C82" i="181"/>
  <c r="B82" i="181"/>
  <c r="O82" i="181" s="1"/>
  <c r="N81" i="181"/>
  <c r="M81" i="181"/>
  <c r="L81" i="181"/>
  <c r="K81" i="181"/>
  <c r="J81" i="181"/>
  <c r="I81" i="181"/>
  <c r="H81" i="181"/>
  <c r="G81" i="181"/>
  <c r="E81" i="181"/>
  <c r="D81" i="181"/>
  <c r="C81" i="181"/>
  <c r="B81" i="181"/>
  <c r="O81" i="181" s="1"/>
  <c r="N80" i="181"/>
  <c r="M80" i="181"/>
  <c r="L80" i="181"/>
  <c r="K80" i="181"/>
  <c r="J80" i="181"/>
  <c r="I80" i="181"/>
  <c r="H80" i="181"/>
  <c r="G80" i="181"/>
  <c r="E80" i="181"/>
  <c r="D80" i="181"/>
  <c r="C80" i="181"/>
  <c r="B80" i="181"/>
  <c r="N79" i="181"/>
  <c r="M79" i="181"/>
  <c r="L79" i="181"/>
  <c r="K79" i="181"/>
  <c r="J79" i="181"/>
  <c r="I79" i="181"/>
  <c r="H79" i="181"/>
  <c r="G79" i="181"/>
  <c r="E79" i="181"/>
  <c r="D79" i="181"/>
  <c r="C79" i="181"/>
  <c r="B79" i="181"/>
  <c r="O79" i="181" s="1"/>
  <c r="N78" i="181"/>
  <c r="M78" i="181"/>
  <c r="L78" i="181"/>
  <c r="K78" i="181"/>
  <c r="J78" i="181"/>
  <c r="I78" i="181"/>
  <c r="H78" i="181"/>
  <c r="G78" i="181"/>
  <c r="E78" i="181"/>
  <c r="D78" i="181"/>
  <c r="C78" i="181"/>
  <c r="B78" i="181"/>
  <c r="O78" i="181" s="1"/>
  <c r="N77" i="181"/>
  <c r="M77" i="181"/>
  <c r="L77" i="181"/>
  <c r="K77" i="181"/>
  <c r="J77" i="181"/>
  <c r="I77" i="181"/>
  <c r="H77" i="181"/>
  <c r="G77" i="181"/>
  <c r="E77" i="181"/>
  <c r="D77" i="181"/>
  <c r="C77" i="181"/>
  <c r="B77" i="181"/>
  <c r="O77" i="181" s="1"/>
  <c r="N76" i="181"/>
  <c r="M76" i="181"/>
  <c r="L76" i="181"/>
  <c r="K76" i="181"/>
  <c r="J76" i="181"/>
  <c r="I76" i="181"/>
  <c r="H76" i="181"/>
  <c r="G76" i="181"/>
  <c r="E76" i="181"/>
  <c r="D76" i="181"/>
  <c r="C76" i="181"/>
  <c r="B76" i="181"/>
  <c r="N75" i="181"/>
  <c r="M75" i="181"/>
  <c r="L75" i="181"/>
  <c r="K75" i="181"/>
  <c r="J75" i="181"/>
  <c r="I75" i="181"/>
  <c r="H75" i="181"/>
  <c r="G75" i="181"/>
  <c r="E75" i="181"/>
  <c r="D75" i="181"/>
  <c r="C75" i="181"/>
  <c r="B75" i="181"/>
  <c r="O75" i="181" s="1"/>
  <c r="N74" i="181"/>
  <c r="M74" i="181"/>
  <c r="L74" i="181"/>
  <c r="K74" i="181"/>
  <c r="J74" i="181"/>
  <c r="I74" i="181"/>
  <c r="H74" i="181"/>
  <c r="G74" i="181"/>
  <c r="E74" i="181"/>
  <c r="D74" i="181"/>
  <c r="C74" i="181"/>
  <c r="B74" i="181"/>
  <c r="O74" i="181" s="1"/>
  <c r="N73" i="181"/>
  <c r="M73" i="181"/>
  <c r="L73" i="181"/>
  <c r="K73" i="181"/>
  <c r="J73" i="181"/>
  <c r="I73" i="181"/>
  <c r="H73" i="181"/>
  <c r="G73" i="181"/>
  <c r="E73" i="181"/>
  <c r="D73" i="181"/>
  <c r="C73" i="181"/>
  <c r="B73" i="181"/>
  <c r="O73" i="181" s="1"/>
  <c r="N72" i="181"/>
  <c r="M72" i="181"/>
  <c r="L72" i="181"/>
  <c r="K72" i="181"/>
  <c r="J72" i="181"/>
  <c r="I72" i="181"/>
  <c r="H72" i="181"/>
  <c r="G72" i="181"/>
  <c r="E72" i="181"/>
  <c r="D72" i="181"/>
  <c r="C72" i="181"/>
  <c r="B72" i="181"/>
  <c r="O72" i="181" s="1"/>
  <c r="N71" i="181"/>
  <c r="M71" i="181"/>
  <c r="L71" i="181"/>
  <c r="K71" i="181"/>
  <c r="J71" i="181"/>
  <c r="I71" i="181"/>
  <c r="H71" i="181"/>
  <c r="G71" i="181"/>
  <c r="E71" i="181"/>
  <c r="D71" i="181"/>
  <c r="C71" i="181"/>
  <c r="B71" i="181"/>
  <c r="O71" i="181" s="1"/>
  <c r="N70" i="181"/>
  <c r="M70" i="181"/>
  <c r="L70" i="181"/>
  <c r="K70" i="181"/>
  <c r="J70" i="181"/>
  <c r="I70" i="181"/>
  <c r="H70" i="181"/>
  <c r="G70" i="181"/>
  <c r="E70" i="181"/>
  <c r="D70" i="181"/>
  <c r="C70" i="181"/>
  <c r="B70" i="181"/>
  <c r="N69" i="181"/>
  <c r="M69" i="181"/>
  <c r="L69" i="181"/>
  <c r="K69" i="181"/>
  <c r="J69" i="181"/>
  <c r="I69" i="181"/>
  <c r="H69" i="181"/>
  <c r="G69" i="181"/>
  <c r="E69" i="181"/>
  <c r="D69" i="181"/>
  <c r="C69" i="181"/>
  <c r="B69" i="181"/>
  <c r="N68" i="181"/>
  <c r="M68" i="181"/>
  <c r="M67" i="181" s="1"/>
  <c r="L68" i="181"/>
  <c r="K68" i="181"/>
  <c r="J68" i="181"/>
  <c r="I68" i="181"/>
  <c r="H68" i="181"/>
  <c r="G68" i="181"/>
  <c r="E68" i="181"/>
  <c r="D68" i="181"/>
  <c r="D67" i="181" s="1"/>
  <c r="C68" i="181"/>
  <c r="B68" i="181"/>
  <c r="O68" i="181" s="1"/>
  <c r="I67" i="181"/>
  <c r="N66" i="181"/>
  <c r="M66" i="181"/>
  <c r="L66" i="181"/>
  <c r="K66" i="181"/>
  <c r="J66" i="181"/>
  <c r="I66" i="181"/>
  <c r="H66" i="181"/>
  <c r="G66" i="181"/>
  <c r="E66" i="181"/>
  <c r="D66" i="181"/>
  <c r="C66" i="181"/>
  <c r="B66" i="181"/>
  <c r="N65" i="181"/>
  <c r="M65" i="181"/>
  <c r="L65" i="181"/>
  <c r="K65" i="181"/>
  <c r="J65" i="181"/>
  <c r="I65" i="181"/>
  <c r="H65" i="181"/>
  <c r="G65" i="181"/>
  <c r="E65" i="181"/>
  <c r="D65" i="181"/>
  <c r="C65" i="181"/>
  <c r="B65" i="181"/>
  <c r="N64" i="181"/>
  <c r="M64" i="181"/>
  <c r="L64" i="181"/>
  <c r="K64" i="181"/>
  <c r="J64" i="181"/>
  <c r="I64" i="181"/>
  <c r="H64" i="181"/>
  <c r="G64" i="181"/>
  <c r="E64" i="181"/>
  <c r="D64" i="181"/>
  <c r="C64" i="181"/>
  <c r="B64" i="181"/>
  <c r="N63" i="181"/>
  <c r="M63" i="181"/>
  <c r="L63" i="181"/>
  <c r="K63" i="181"/>
  <c r="J63" i="181"/>
  <c r="I63" i="181"/>
  <c r="H63" i="181"/>
  <c r="G63" i="181"/>
  <c r="E63" i="181"/>
  <c r="D63" i="181"/>
  <c r="C63" i="181"/>
  <c r="B63" i="181"/>
  <c r="N62" i="181"/>
  <c r="M62" i="181"/>
  <c r="L62" i="181"/>
  <c r="K62" i="181"/>
  <c r="J62" i="181"/>
  <c r="I62" i="181"/>
  <c r="H62" i="181"/>
  <c r="G62" i="181"/>
  <c r="E62" i="181"/>
  <c r="D62" i="181"/>
  <c r="C62" i="181"/>
  <c r="B62" i="181"/>
  <c r="N61" i="181"/>
  <c r="M61" i="181"/>
  <c r="L61" i="181"/>
  <c r="K61" i="181"/>
  <c r="J61" i="181"/>
  <c r="I61" i="181"/>
  <c r="H61" i="181"/>
  <c r="G61" i="181"/>
  <c r="E61" i="181"/>
  <c r="D61" i="181"/>
  <c r="C61" i="181"/>
  <c r="B61" i="181"/>
  <c r="N60" i="181"/>
  <c r="M60" i="181"/>
  <c r="L60" i="181"/>
  <c r="K60" i="181"/>
  <c r="J60" i="181"/>
  <c r="I60" i="181"/>
  <c r="H60" i="181"/>
  <c r="G60" i="181"/>
  <c r="E60" i="181"/>
  <c r="D60" i="181"/>
  <c r="C60" i="181"/>
  <c r="B60" i="181"/>
  <c r="N59" i="181"/>
  <c r="M59" i="181"/>
  <c r="L59" i="181"/>
  <c r="K59" i="181"/>
  <c r="J59" i="181"/>
  <c r="I59" i="181"/>
  <c r="H59" i="181"/>
  <c r="G59" i="181"/>
  <c r="E59" i="181"/>
  <c r="D59" i="181"/>
  <c r="C59" i="181"/>
  <c r="B59" i="181"/>
  <c r="N58" i="181"/>
  <c r="M58" i="181"/>
  <c r="L58" i="181"/>
  <c r="K58" i="181"/>
  <c r="J58" i="181"/>
  <c r="I58" i="181"/>
  <c r="H58" i="181"/>
  <c r="G58" i="181"/>
  <c r="E58" i="181"/>
  <c r="D58" i="181"/>
  <c r="C58" i="181"/>
  <c r="B58" i="181"/>
  <c r="N57" i="181"/>
  <c r="M57" i="181"/>
  <c r="L57" i="181"/>
  <c r="K57" i="181"/>
  <c r="J57" i="181"/>
  <c r="I57" i="181"/>
  <c r="H57" i="181"/>
  <c r="G57" i="181"/>
  <c r="E57" i="181"/>
  <c r="D57" i="181"/>
  <c r="C57" i="181"/>
  <c r="B57" i="181"/>
  <c r="N56" i="181"/>
  <c r="M56" i="181"/>
  <c r="L56" i="181"/>
  <c r="K56" i="181"/>
  <c r="J56" i="181"/>
  <c r="I56" i="181"/>
  <c r="H56" i="181"/>
  <c r="G56" i="181"/>
  <c r="E56" i="181"/>
  <c r="D56" i="181"/>
  <c r="C56" i="181"/>
  <c r="B56" i="181"/>
  <c r="N55" i="181"/>
  <c r="M55" i="181"/>
  <c r="L55" i="181"/>
  <c r="K55" i="181"/>
  <c r="J55" i="181"/>
  <c r="I55" i="181"/>
  <c r="H55" i="181"/>
  <c r="G55" i="181"/>
  <c r="E55" i="181"/>
  <c r="D55" i="181"/>
  <c r="C55" i="181"/>
  <c r="B55" i="181"/>
  <c r="N54" i="181"/>
  <c r="M54" i="181"/>
  <c r="L54" i="181"/>
  <c r="K54" i="181"/>
  <c r="J54" i="181"/>
  <c r="I54" i="181"/>
  <c r="H54" i="181"/>
  <c r="G54" i="181"/>
  <c r="E54" i="181"/>
  <c r="D54" i="181"/>
  <c r="C54" i="181"/>
  <c r="B54" i="181"/>
  <c r="N53" i="181"/>
  <c r="M53" i="181"/>
  <c r="M52" i="181" s="1"/>
  <c r="L53" i="181"/>
  <c r="K53" i="181"/>
  <c r="K52" i="181" s="1"/>
  <c r="J53" i="181"/>
  <c r="I53" i="181"/>
  <c r="I52" i="181" s="1"/>
  <c r="H53" i="181"/>
  <c r="G53" i="181"/>
  <c r="G52" i="181" s="1"/>
  <c r="E53" i="181"/>
  <c r="D53" i="181"/>
  <c r="D52" i="181" s="1"/>
  <c r="C53" i="181"/>
  <c r="B53" i="181"/>
  <c r="B52" i="181" s="1"/>
  <c r="H52" i="181"/>
  <c r="N51" i="181"/>
  <c r="M51" i="181"/>
  <c r="L51" i="181"/>
  <c r="K51" i="181"/>
  <c r="J51" i="181"/>
  <c r="I51" i="181"/>
  <c r="H51" i="181"/>
  <c r="G51" i="181"/>
  <c r="E51" i="181"/>
  <c r="D51" i="181"/>
  <c r="C51" i="181"/>
  <c r="B51" i="181"/>
  <c r="O51" i="181" s="1"/>
  <c r="N50" i="181"/>
  <c r="M50" i="181"/>
  <c r="L50" i="181"/>
  <c r="K50" i="181"/>
  <c r="J50" i="181"/>
  <c r="I50" i="181"/>
  <c r="H50" i="181"/>
  <c r="G50" i="181"/>
  <c r="E50" i="181"/>
  <c r="D50" i="181"/>
  <c r="C50" i="181"/>
  <c r="B50" i="181"/>
  <c r="N49" i="181"/>
  <c r="M49" i="181"/>
  <c r="L49" i="181"/>
  <c r="K49" i="181"/>
  <c r="J49" i="181"/>
  <c r="I49" i="181"/>
  <c r="H49" i="181"/>
  <c r="G49" i="181"/>
  <c r="E49" i="181"/>
  <c r="D49" i="181"/>
  <c r="C49" i="181"/>
  <c r="B49" i="181"/>
  <c r="F48" i="181"/>
  <c r="N46" i="181"/>
  <c r="M46" i="181"/>
  <c r="L46" i="181"/>
  <c r="K46" i="181"/>
  <c r="J46" i="181"/>
  <c r="I46" i="181"/>
  <c r="H46" i="181"/>
  <c r="G46" i="181"/>
  <c r="E46" i="181"/>
  <c r="D46" i="181"/>
  <c r="C46" i="181"/>
  <c r="B46" i="181"/>
  <c r="N45" i="181"/>
  <c r="M45" i="181"/>
  <c r="L45" i="181"/>
  <c r="K45" i="181"/>
  <c r="J45" i="181"/>
  <c r="I45" i="181"/>
  <c r="H45" i="181"/>
  <c r="G45" i="181"/>
  <c r="E45" i="181"/>
  <c r="D45" i="181"/>
  <c r="C45" i="181"/>
  <c r="B45" i="181"/>
  <c r="O45" i="181" s="1"/>
  <c r="N44" i="181"/>
  <c r="M44" i="181"/>
  <c r="L44" i="181"/>
  <c r="K44" i="181"/>
  <c r="J44" i="181"/>
  <c r="I44" i="181"/>
  <c r="H44" i="181"/>
  <c r="G44" i="181"/>
  <c r="E44" i="181"/>
  <c r="D44" i="181"/>
  <c r="C44" i="181"/>
  <c r="B44" i="181"/>
  <c r="O44" i="181" s="1"/>
  <c r="N43" i="181"/>
  <c r="M43" i="181"/>
  <c r="L43" i="181"/>
  <c r="K43" i="181"/>
  <c r="J43" i="181"/>
  <c r="I43" i="181"/>
  <c r="H43" i="181"/>
  <c r="G43" i="181"/>
  <c r="E43" i="181"/>
  <c r="D43" i="181"/>
  <c r="C43" i="181"/>
  <c r="B43" i="181"/>
  <c r="O43" i="181" s="1"/>
  <c r="N42" i="181"/>
  <c r="M42" i="181"/>
  <c r="L42" i="181"/>
  <c r="K42" i="181"/>
  <c r="J42" i="181"/>
  <c r="I42" i="181"/>
  <c r="H42" i="181"/>
  <c r="G42" i="181"/>
  <c r="E42" i="181"/>
  <c r="D42" i="181"/>
  <c r="C42" i="181"/>
  <c r="B42" i="181"/>
  <c r="N41" i="181"/>
  <c r="M41" i="181"/>
  <c r="L41" i="181"/>
  <c r="K41" i="181"/>
  <c r="J41" i="181"/>
  <c r="I41" i="181"/>
  <c r="H41" i="181"/>
  <c r="G41" i="181"/>
  <c r="E41" i="181"/>
  <c r="D41" i="181"/>
  <c r="C41" i="181"/>
  <c r="B41" i="181"/>
  <c r="O41" i="181" s="1"/>
  <c r="N40" i="181"/>
  <c r="M40" i="181"/>
  <c r="L40" i="181"/>
  <c r="K40" i="181"/>
  <c r="J40" i="181"/>
  <c r="I40" i="181"/>
  <c r="H40" i="181"/>
  <c r="G40" i="181"/>
  <c r="E40" i="181"/>
  <c r="D40" i="181"/>
  <c r="C40" i="181"/>
  <c r="B40" i="181"/>
  <c r="O40" i="181" s="1"/>
  <c r="N39" i="181"/>
  <c r="M39" i="181"/>
  <c r="L39" i="181"/>
  <c r="K39" i="181"/>
  <c r="J39" i="181"/>
  <c r="I39" i="181"/>
  <c r="H39" i="181"/>
  <c r="G39" i="181"/>
  <c r="E39" i="181"/>
  <c r="D39" i="181"/>
  <c r="C39" i="181"/>
  <c r="B39" i="181"/>
  <c r="O39" i="181" s="1"/>
  <c r="N38" i="181"/>
  <c r="M38" i="181"/>
  <c r="L38" i="181"/>
  <c r="K38" i="181"/>
  <c r="J38" i="181"/>
  <c r="I38" i="181"/>
  <c r="H38" i="181"/>
  <c r="G38" i="181"/>
  <c r="E38" i="181"/>
  <c r="D38" i="181"/>
  <c r="C38" i="181"/>
  <c r="B38" i="181"/>
  <c r="N37" i="181"/>
  <c r="M37" i="181"/>
  <c r="L37" i="181"/>
  <c r="K37" i="181"/>
  <c r="J37" i="181"/>
  <c r="I37" i="181"/>
  <c r="H37" i="181"/>
  <c r="G37" i="181"/>
  <c r="E37" i="181"/>
  <c r="D37" i="181"/>
  <c r="C37" i="181"/>
  <c r="B37" i="181"/>
  <c r="O37" i="181" s="1"/>
  <c r="N36" i="181"/>
  <c r="M36" i="181"/>
  <c r="L36" i="181"/>
  <c r="K36" i="181"/>
  <c r="J36" i="181"/>
  <c r="I36" i="181"/>
  <c r="H36" i="181"/>
  <c r="G36" i="181"/>
  <c r="F36" i="181"/>
  <c r="E36" i="181"/>
  <c r="D36" i="181"/>
  <c r="C36" i="181"/>
  <c r="B36" i="181"/>
  <c r="N35" i="181"/>
  <c r="M35" i="181"/>
  <c r="L35" i="181"/>
  <c r="K35" i="181"/>
  <c r="J35" i="181"/>
  <c r="I35" i="181"/>
  <c r="H35" i="181"/>
  <c r="G35" i="181"/>
  <c r="E35" i="181"/>
  <c r="D35" i="181"/>
  <c r="C35" i="181"/>
  <c r="B35" i="181"/>
  <c r="N34" i="181"/>
  <c r="M34" i="181"/>
  <c r="L34" i="181"/>
  <c r="K34" i="181"/>
  <c r="J34" i="181"/>
  <c r="I34" i="181"/>
  <c r="H34" i="181"/>
  <c r="G34" i="181"/>
  <c r="E34" i="181"/>
  <c r="D34" i="181"/>
  <c r="C34" i="181"/>
  <c r="B34" i="181"/>
  <c r="N33" i="181"/>
  <c r="M33" i="181"/>
  <c r="L33" i="181"/>
  <c r="K33" i="181"/>
  <c r="J33" i="181"/>
  <c r="I33" i="181"/>
  <c r="H33" i="181"/>
  <c r="G33" i="181"/>
  <c r="E33" i="181"/>
  <c r="D33" i="181"/>
  <c r="C33" i="181"/>
  <c r="B33" i="181"/>
  <c r="N32" i="181"/>
  <c r="M32" i="181"/>
  <c r="L32" i="181"/>
  <c r="K32" i="181"/>
  <c r="J32" i="181"/>
  <c r="I32" i="181"/>
  <c r="H32" i="181"/>
  <c r="G32" i="181"/>
  <c r="E32" i="181"/>
  <c r="D32" i="181"/>
  <c r="C32" i="181"/>
  <c r="B32" i="181"/>
  <c r="N31" i="181"/>
  <c r="M31" i="181"/>
  <c r="L31" i="181"/>
  <c r="K31" i="181"/>
  <c r="J31" i="181"/>
  <c r="I31" i="181"/>
  <c r="H31" i="181"/>
  <c r="G31" i="181"/>
  <c r="F31" i="181"/>
  <c r="E31" i="181"/>
  <c r="D31" i="181"/>
  <c r="C31" i="181"/>
  <c r="B31" i="181"/>
  <c r="O31" i="181" s="1"/>
  <c r="N30" i="181"/>
  <c r="M30" i="181"/>
  <c r="M29" i="181" s="1"/>
  <c r="L30" i="181"/>
  <c r="K30" i="181"/>
  <c r="K29" i="181" s="1"/>
  <c r="J30" i="181"/>
  <c r="I30" i="181"/>
  <c r="I29" i="181" s="1"/>
  <c r="H30" i="181"/>
  <c r="G30" i="181"/>
  <c r="G29" i="181" s="1"/>
  <c r="F30" i="181"/>
  <c r="E30" i="181"/>
  <c r="E29" i="181" s="1"/>
  <c r="D30" i="181"/>
  <c r="C30" i="181"/>
  <c r="C29" i="181" s="1"/>
  <c r="B30" i="181"/>
  <c r="N29" i="181"/>
  <c r="L29" i="181"/>
  <c r="J29" i="181"/>
  <c r="H29" i="181"/>
  <c r="F29" i="181"/>
  <c r="F95" i="181" s="1"/>
  <c r="D29" i="181"/>
  <c r="B29" i="181"/>
  <c r="N28" i="181"/>
  <c r="M28" i="181"/>
  <c r="L28" i="181"/>
  <c r="K28" i="181"/>
  <c r="J28" i="181"/>
  <c r="I28" i="181"/>
  <c r="H28" i="181"/>
  <c r="G28" i="181"/>
  <c r="E28" i="181"/>
  <c r="D28" i="181"/>
  <c r="C28" i="181"/>
  <c r="B28" i="181"/>
  <c r="O28" i="181" s="1"/>
  <c r="N27" i="181"/>
  <c r="M27" i="181"/>
  <c r="L27" i="181"/>
  <c r="K27" i="181"/>
  <c r="J27" i="181"/>
  <c r="I27" i="181"/>
  <c r="H27" i="181"/>
  <c r="G27" i="181"/>
  <c r="E27" i="181"/>
  <c r="D27" i="181"/>
  <c r="C27" i="181"/>
  <c r="B27" i="181"/>
  <c r="O27" i="181" s="1"/>
  <c r="N26" i="181"/>
  <c r="N25" i="181" s="1"/>
  <c r="M26" i="181"/>
  <c r="M25" i="181" s="1"/>
  <c r="L26" i="181"/>
  <c r="L25" i="181" s="1"/>
  <c r="K26" i="181"/>
  <c r="J26" i="181"/>
  <c r="J25" i="181" s="1"/>
  <c r="I26" i="181"/>
  <c r="I25" i="181" s="1"/>
  <c r="H26" i="181"/>
  <c r="H25" i="181" s="1"/>
  <c r="G26" i="181"/>
  <c r="E26" i="181"/>
  <c r="E25" i="181" s="1"/>
  <c r="D26" i="181"/>
  <c r="D25" i="181" s="1"/>
  <c r="C26" i="181"/>
  <c r="C25" i="181" s="1"/>
  <c r="B26" i="181"/>
  <c r="K25" i="181"/>
  <c r="G25" i="181"/>
  <c r="B25" i="181"/>
  <c r="N24" i="181"/>
  <c r="M24" i="181"/>
  <c r="L24" i="181"/>
  <c r="K24" i="181"/>
  <c r="J24" i="181"/>
  <c r="I24" i="181"/>
  <c r="H24" i="181"/>
  <c r="G24" i="181"/>
  <c r="E24" i="181"/>
  <c r="D24" i="181"/>
  <c r="C24" i="181"/>
  <c r="B24" i="181"/>
  <c r="O24" i="181" s="1"/>
  <c r="N23" i="181"/>
  <c r="M23" i="181"/>
  <c r="L23" i="181"/>
  <c r="K23" i="181"/>
  <c r="J23" i="181"/>
  <c r="I23" i="181"/>
  <c r="H23" i="181"/>
  <c r="G23" i="181"/>
  <c r="E23" i="181"/>
  <c r="D23" i="181"/>
  <c r="C23" i="181"/>
  <c r="B23" i="181"/>
  <c r="O23" i="181" s="1"/>
  <c r="N22" i="181"/>
  <c r="M22" i="181"/>
  <c r="L22" i="181"/>
  <c r="K22" i="181"/>
  <c r="J22" i="181"/>
  <c r="I22" i="181"/>
  <c r="H22" i="181"/>
  <c r="G22" i="181"/>
  <c r="E22" i="181"/>
  <c r="D22" i="181"/>
  <c r="C22" i="181"/>
  <c r="B22" i="181"/>
  <c r="N21" i="181"/>
  <c r="M21" i="181"/>
  <c r="M20" i="181" s="1"/>
  <c r="L21" i="181"/>
  <c r="K21" i="181"/>
  <c r="K20" i="181" s="1"/>
  <c r="J21" i="181"/>
  <c r="I21" i="181"/>
  <c r="I20" i="181" s="1"/>
  <c r="H21" i="181"/>
  <c r="G21" i="181"/>
  <c r="G20" i="181" s="1"/>
  <c r="E21" i="181"/>
  <c r="D21" i="181"/>
  <c r="D20" i="181" s="1"/>
  <c r="C21" i="181"/>
  <c r="B21" i="181"/>
  <c r="B20" i="181" s="1"/>
  <c r="J20" i="181"/>
  <c r="E20" i="181"/>
  <c r="N19" i="181"/>
  <c r="M19" i="181"/>
  <c r="L19" i="181"/>
  <c r="K19" i="181"/>
  <c r="J19" i="181"/>
  <c r="I19" i="181"/>
  <c r="H19" i="181"/>
  <c r="G19" i="181"/>
  <c r="E19" i="181"/>
  <c r="D19" i="181"/>
  <c r="C19" i="181"/>
  <c r="B19" i="181"/>
  <c r="O19" i="181" s="1"/>
  <c r="N18" i="181"/>
  <c r="M18" i="181"/>
  <c r="L18" i="181"/>
  <c r="K18" i="181"/>
  <c r="J18" i="181"/>
  <c r="I18" i="181"/>
  <c r="H18" i="181"/>
  <c r="G18" i="181"/>
  <c r="E18" i="181"/>
  <c r="D18" i="181"/>
  <c r="C18" i="181"/>
  <c r="B18" i="181"/>
  <c r="O18" i="181" s="1"/>
  <c r="N17" i="181"/>
  <c r="M17" i="181"/>
  <c r="L17" i="181"/>
  <c r="K17" i="181"/>
  <c r="J17" i="181"/>
  <c r="I17" i="181"/>
  <c r="H17" i="181"/>
  <c r="G17" i="181"/>
  <c r="E17" i="181"/>
  <c r="D17" i="181"/>
  <c r="C17" i="181"/>
  <c r="B17" i="181"/>
  <c r="O17" i="181" s="1"/>
  <c r="N16" i="181"/>
  <c r="M16" i="181"/>
  <c r="L16" i="181"/>
  <c r="K16" i="181"/>
  <c r="J16" i="181"/>
  <c r="I16" i="181"/>
  <c r="H16" i="181"/>
  <c r="G16" i="181"/>
  <c r="E16" i="181"/>
  <c r="D16" i="181"/>
  <c r="C16" i="181"/>
  <c r="B16" i="181"/>
  <c r="N15" i="181"/>
  <c r="M15" i="181"/>
  <c r="L15" i="181"/>
  <c r="K15" i="181"/>
  <c r="J15" i="181"/>
  <c r="I15" i="181"/>
  <c r="H15" i="181"/>
  <c r="G15" i="181"/>
  <c r="E15" i="181"/>
  <c r="D15" i="181"/>
  <c r="C15" i="181"/>
  <c r="B15" i="181"/>
  <c r="O15" i="181" s="1"/>
  <c r="N14" i="181"/>
  <c r="M14" i="181"/>
  <c r="L14" i="181"/>
  <c r="K14" i="181"/>
  <c r="J14" i="181"/>
  <c r="I14" i="181"/>
  <c r="H14" i="181"/>
  <c r="G14" i="181"/>
  <c r="E14" i="181"/>
  <c r="D14" i="181"/>
  <c r="C14" i="181"/>
  <c r="B14" i="181"/>
  <c r="O14" i="181" s="1"/>
  <c r="N13" i="181"/>
  <c r="M13" i="181"/>
  <c r="M12" i="181" s="1"/>
  <c r="L13" i="181"/>
  <c r="K13" i="181"/>
  <c r="K12" i="181" s="1"/>
  <c r="J13" i="181"/>
  <c r="I13" i="181"/>
  <c r="I12" i="181" s="1"/>
  <c r="H13" i="181"/>
  <c r="G13" i="181"/>
  <c r="G12" i="181" s="1"/>
  <c r="E13" i="181"/>
  <c r="D13" i="181"/>
  <c r="D12" i="181" s="1"/>
  <c r="C13" i="181"/>
  <c r="B13" i="181"/>
  <c r="B12" i="181" s="1"/>
  <c r="N12" i="181"/>
  <c r="L12" i="181"/>
  <c r="J12" i="181"/>
  <c r="H12" i="181"/>
  <c r="E12" i="181"/>
  <c r="C12" i="181"/>
  <c r="N11" i="181"/>
  <c r="M11" i="181"/>
  <c r="L11" i="181"/>
  <c r="K11" i="181"/>
  <c r="J11" i="181"/>
  <c r="I11" i="181"/>
  <c r="H11" i="181"/>
  <c r="G11" i="181"/>
  <c r="E11" i="181"/>
  <c r="D11" i="181"/>
  <c r="C11" i="181"/>
  <c r="B11" i="181"/>
  <c r="O11" i="181" s="1"/>
  <c r="N10" i="181"/>
  <c r="M10" i="181"/>
  <c r="L10" i="181"/>
  <c r="K10" i="181"/>
  <c r="J10" i="181"/>
  <c r="I10" i="181"/>
  <c r="H10" i="181"/>
  <c r="G10" i="181"/>
  <c r="E10" i="181"/>
  <c r="D10" i="181"/>
  <c r="C10" i="181"/>
  <c r="B10" i="181"/>
  <c r="O10" i="181" s="1"/>
  <c r="N9" i="181"/>
  <c r="M9" i="181"/>
  <c r="L9" i="181"/>
  <c r="K9" i="181"/>
  <c r="J9" i="181"/>
  <c r="I9" i="181"/>
  <c r="H9" i="181"/>
  <c r="G9" i="181"/>
  <c r="E9" i="181"/>
  <c r="D9" i="181"/>
  <c r="C9" i="181"/>
  <c r="B9" i="181"/>
  <c r="O9" i="181" s="1"/>
  <c r="N8" i="181"/>
  <c r="M8" i="181"/>
  <c r="L8" i="181"/>
  <c r="K8" i="181"/>
  <c r="J8" i="181"/>
  <c r="I8" i="181"/>
  <c r="H8" i="181"/>
  <c r="G8" i="181"/>
  <c r="E8" i="181"/>
  <c r="D8" i="181"/>
  <c r="C8" i="181"/>
  <c r="B8" i="181"/>
  <c r="N7" i="181"/>
  <c r="M7" i="181"/>
  <c r="L7" i="181"/>
  <c r="K7" i="181"/>
  <c r="J7" i="181"/>
  <c r="I7" i="181"/>
  <c r="H7" i="181"/>
  <c r="G7" i="181"/>
  <c r="E7" i="181"/>
  <c r="D7" i="181"/>
  <c r="C7" i="181"/>
  <c r="B7" i="181"/>
  <c r="O7" i="181" s="1"/>
  <c r="N6" i="181"/>
  <c r="M6" i="181"/>
  <c r="L6" i="181"/>
  <c r="K6" i="181"/>
  <c r="J6" i="181"/>
  <c r="I6" i="181"/>
  <c r="H6" i="181"/>
  <c r="G6" i="181"/>
  <c r="E6" i="181"/>
  <c r="D6" i="181"/>
  <c r="C6" i="181"/>
  <c r="B6" i="181"/>
  <c r="O6" i="181" s="1"/>
  <c r="A3" i="181"/>
  <c r="A1" i="181"/>
  <c r="K94" i="180"/>
  <c r="I94" i="180"/>
  <c r="H94" i="180"/>
  <c r="G94" i="180"/>
  <c r="F94" i="180"/>
  <c r="E94" i="180"/>
  <c r="D94" i="180"/>
  <c r="C94" i="180"/>
  <c r="B94" i="180"/>
  <c r="K93" i="180"/>
  <c r="I93" i="180"/>
  <c r="I91" i="180" s="1"/>
  <c r="H93" i="180"/>
  <c r="G93" i="180"/>
  <c r="G91" i="180" s="1"/>
  <c r="F93" i="180"/>
  <c r="E93" i="180"/>
  <c r="E91" i="180" s="1"/>
  <c r="D93" i="180"/>
  <c r="C93" i="180"/>
  <c r="L93" i="180" s="1"/>
  <c r="B93" i="180"/>
  <c r="K92" i="180"/>
  <c r="K91" i="180" s="1"/>
  <c r="I92" i="180"/>
  <c r="H92" i="180"/>
  <c r="H91" i="180" s="1"/>
  <c r="G92" i="180"/>
  <c r="F92" i="180"/>
  <c r="F91" i="180" s="1"/>
  <c r="E92" i="180"/>
  <c r="D92" i="180"/>
  <c r="D91" i="180" s="1"/>
  <c r="C92" i="180"/>
  <c r="B92" i="180"/>
  <c r="B91" i="180" s="1"/>
  <c r="C91" i="180"/>
  <c r="K90" i="180"/>
  <c r="I90" i="180"/>
  <c r="H90" i="180"/>
  <c r="G90" i="180"/>
  <c r="F90" i="180"/>
  <c r="E90" i="180"/>
  <c r="D90" i="180"/>
  <c r="C90" i="180"/>
  <c r="B90" i="180"/>
  <c r="K87" i="180"/>
  <c r="I87" i="180"/>
  <c r="H87" i="180"/>
  <c r="G87" i="180"/>
  <c r="F87" i="180"/>
  <c r="E87" i="180"/>
  <c r="D87" i="180"/>
  <c r="C87" i="180"/>
  <c r="B87" i="180"/>
  <c r="K86" i="180"/>
  <c r="I86" i="180"/>
  <c r="H86" i="180"/>
  <c r="G86" i="180"/>
  <c r="F86" i="180"/>
  <c r="E86" i="180"/>
  <c r="D86" i="180"/>
  <c r="C86" i="180"/>
  <c r="B86" i="180"/>
  <c r="K85" i="180"/>
  <c r="I85" i="180"/>
  <c r="H85" i="180"/>
  <c r="G85" i="180"/>
  <c r="F85" i="180"/>
  <c r="E85" i="180"/>
  <c r="D85" i="180"/>
  <c r="C85" i="180"/>
  <c r="B85" i="180"/>
  <c r="K84" i="180"/>
  <c r="I84" i="180"/>
  <c r="H84" i="180"/>
  <c r="G84" i="180"/>
  <c r="F84" i="180"/>
  <c r="E84" i="180"/>
  <c r="D84" i="180"/>
  <c r="C84" i="180"/>
  <c r="B84" i="180"/>
  <c r="K83" i="180"/>
  <c r="I83" i="180"/>
  <c r="H83" i="180"/>
  <c r="G83" i="180"/>
  <c r="F83" i="180"/>
  <c r="E83" i="180"/>
  <c r="D83" i="180"/>
  <c r="C83" i="180"/>
  <c r="B83" i="180"/>
  <c r="K82" i="180"/>
  <c r="I82" i="180"/>
  <c r="H82" i="180"/>
  <c r="G82" i="180"/>
  <c r="F82" i="180"/>
  <c r="E82" i="180"/>
  <c r="D82" i="180"/>
  <c r="C82" i="180"/>
  <c r="B82" i="180"/>
  <c r="K81" i="180"/>
  <c r="I81" i="180"/>
  <c r="H81" i="180"/>
  <c r="G81" i="180"/>
  <c r="F81" i="180"/>
  <c r="E81" i="180"/>
  <c r="D81" i="180"/>
  <c r="C81" i="180"/>
  <c r="B81" i="180"/>
  <c r="K80" i="180"/>
  <c r="I80" i="180"/>
  <c r="H80" i="180"/>
  <c r="G80" i="180"/>
  <c r="F80" i="180"/>
  <c r="E80" i="180"/>
  <c r="D80" i="180"/>
  <c r="C80" i="180"/>
  <c r="B80" i="180"/>
  <c r="K79" i="180"/>
  <c r="I79" i="180"/>
  <c r="H79" i="180"/>
  <c r="G79" i="180"/>
  <c r="F79" i="180"/>
  <c r="E79" i="180"/>
  <c r="D79" i="180"/>
  <c r="C79" i="180"/>
  <c r="B79" i="180"/>
  <c r="K78" i="180"/>
  <c r="I78" i="180"/>
  <c r="H78" i="180"/>
  <c r="G78" i="180"/>
  <c r="F78" i="180"/>
  <c r="E78" i="180"/>
  <c r="D78" i="180"/>
  <c r="C78" i="180"/>
  <c r="B78" i="180"/>
  <c r="K77" i="180"/>
  <c r="I77" i="180"/>
  <c r="H77" i="180"/>
  <c r="G77" i="180"/>
  <c r="F77" i="180"/>
  <c r="E77" i="180"/>
  <c r="D77" i="180"/>
  <c r="C77" i="180"/>
  <c r="B77" i="180"/>
  <c r="K76" i="180"/>
  <c r="I76" i="180"/>
  <c r="H76" i="180"/>
  <c r="G76" i="180"/>
  <c r="F76" i="180"/>
  <c r="E76" i="180"/>
  <c r="D76" i="180"/>
  <c r="C76" i="180"/>
  <c r="B76" i="180"/>
  <c r="K75" i="180"/>
  <c r="I75" i="180"/>
  <c r="H75" i="180"/>
  <c r="G75" i="180"/>
  <c r="F75" i="180"/>
  <c r="E75" i="180"/>
  <c r="D75" i="180"/>
  <c r="C75" i="180"/>
  <c r="B75" i="180"/>
  <c r="K74" i="180"/>
  <c r="I74" i="180"/>
  <c r="H74" i="180"/>
  <c r="G74" i="180"/>
  <c r="F74" i="180"/>
  <c r="E74" i="180"/>
  <c r="D74" i="180"/>
  <c r="C74" i="180"/>
  <c r="B74" i="180"/>
  <c r="K73" i="180"/>
  <c r="I73" i="180"/>
  <c r="H73" i="180"/>
  <c r="G73" i="180"/>
  <c r="F73" i="180"/>
  <c r="E73" i="180"/>
  <c r="D73" i="180"/>
  <c r="C73" i="180"/>
  <c r="B73" i="180"/>
  <c r="K72" i="180"/>
  <c r="I72" i="180"/>
  <c r="H72" i="180"/>
  <c r="G72" i="180"/>
  <c r="F72" i="180"/>
  <c r="E72" i="180"/>
  <c r="D72" i="180"/>
  <c r="C72" i="180"/>
  <c r="B72" i="180"/>
  <c r="K71" i="180"/>
  <c r="I71" i="180"/>
  <c r="H71" i="180"/>
  <c r="G71" i="180"/>
  <c r="F71" i="180"/>
  <c r="E71" i="180"/>
  <c r="D71" i="180"/>
  <c r="C71" i="180"/>
  <c r="B71" i="180"/>
  <c r="K70" i="180"/>
  <c r="I70" i="180"/>
  <c r="H70" i="180"/>
  <c r="G70" i="180"/>
  <c r="F70" i="180"/>
  <c r="E70" i="180"/>
  <c r="D70" i="180"/>
  <c r="C70" i="180"/>
  <c r="B70" i="180"/>
  <c r="K69" i="180"/>
  <c r="I69" i="180"/>
  <c r="H69" i="180"/>
  <c r="G69" i="180"/>
  <c r="F69" i="180"/>
  <c r="E69" i="180"/>
  <c r="D69" i="180"/>
  <c r="C69" i="180"/>
  <c r="B69" i="180"/>
  <c r="K68" i="180"/>
  <c r="I68" i="180"/>
  <c r="H68" i="180"/>
  <c r="G68" i="180"/>
  <c r="G67" i="180" s="1"/>
  <c r="F68" i="180"/>
  <c r="E68" i="180"/>
  <c r="D68" i="180"/>
  <c r="C68" i="180"/>
  <c r="C67" i="180" s="1"/>
  <c r="B68" i="180"/>
  <c r="I67" i="180"/>
  <c r="E67" i="180"/>
  <c r="K66" i="180"/>
  <c r="I66" i="180"/>
  <c r="H66" i="180"/>
  <c r="G66" i="180"/>
  <c r="F66" i="180"/>
  <c r="E66" i="180"/>
  <c r="D66" i="180"/>
  <c r="C66" i="180"/>
  <c r="B66" i="180"/>
  <c r="K65" i="180"/>
  <c r="I65" i="180"/>
  <c r="H65" i="180"/>
  <c r="G65" i="180"/>
  <c r="F65" i="180"/>
  <c r="E65" i="180"/>
  <c r="D65" i="180"/>
  <c r="C65" i="180"/>
  <c r="L65" i="180" s="1"/>
  <c r="M65" i="180" s="1"/>
  <c r="B65" i="180"/>
  <c r="K64" i="180"/>
  <c r="I64" i="180"/>
  <c r="H64" i="180"/>
  <c r="G64" i="180"/>
  <c r="F64" i="180"/>
  <c r="E64" i="180"/>
  <c r="D64" i="180"/>
  <c r="C64" i="180"/>
  <c r="B64" i="180"/>
  <c r="K63" i="180"/>
  <c r="I63" i="180"/>
  <c r="H63" i="180"/>
  <c r="G63" i="180"/>
  <c r="F63" i="180"/>
  <c r="E63" i="180"/>
  <c r="D63" i="180"/>
  <c r="C63" i="180"/>
  <c r="L63" i="180" s="1"/>
  <c r="M63" i="180" s="1"/>
  <c r="B63" i="180"/>
  <c r="K62" i="180"/>
  <c r="I62" i="180"/>
  <c r="H62" i="180"/>
  <c r="G62" i="180"/>
  <c r="F62" i="180"/>
  <c r="E62" i="180"/>
  <c r="D62" i="180"/>
  <c r="C62" i="180"/>
  <c r="B62" i="180"/>
  <c r="K61" i="180"/>
  <c r="I61" i="180"/>
  <c r="H61" i="180"/>
  <c r="G61" i="180"/>
  <c r="F61" i="180"/>
  <c r="E61" i="180"/>
  <c r="D61" i="180"/>
  <c r="C61" i="180"/>
  <c r="L61" i="180" s="1"/>
  <c r="M61" i="180" s="1"/>
  <c r="B61" i="180"/>
  <c r="K60" i="180"/>
  <c r="I60" i="180"/>
  <c r="H60" i="180"/>
  <c r="G60" i="180"/>
  <c r="F60" i="180"/>
  <c r="E60" i="180"/>
  <c r="D60" i="180"/>
  <c r="C60" i="180"/>
  <c r="B60" i="180"/>
  <c r="K58" i="180"/>
  <c r="I58" i="180"/>
  <c r="H58" i="180"/>
  <c r="G58" i="180"/>
  <c r="F58" i="180"/>
  <c r="E58" i="180"/>
  <c r="D58" i="180"/>
  <c r="C58" i="180"/>
  <c r="L58" i="180" s="1"/>
  <c r="M58" i="180" s="1"/>
  <c r="B58" i="180"/>
  <c r="K57" i="180"/>
  <c r="I57" i="180"/>
  <c r="H57" i="180"/>
  <c r="G57" i="180"/>
  <c r="F57" i="180"/>
  <c r="E57" i="180"/>
  <c r="D57" i="180"/>
  <c r="C57" i="180"/>
  <c r="B57" i="180"/>
  <c r="K56" i="180"/>
  <c r="I56" i="180"/>
  <c r="H56" i="180"/>
  <c r="G56" i="180"/>
  <c r="F56" i="180"/>
  <c r="E56" i="180"/>
  <c r="D56" i="180"/>
  <c r="C56" i="180"/>
  <c r="L56" i="180" s="1"/>
  <c r="M56" i="180" s="1"/>
  <c r="B56" i="180"/>
  <c r="K55" i="180"/>
  <c r="I55" i="180"/>
  <c r="H55" i="180"/>
  <c r="G55" i="180"/>
  <c r="F55" i="180"/>
  <c r="E55" i="180"/>
  <c r="D55" i="180"/>
  <c r="C55" i="180"/>
  <c r="B55" i="180"/>
  <c r="K54" i="180"/>
  <c r="I54" i="180"/>
  <c r="I52" i="180" s="1"/>
  <c r="H54" i="180"/>
  <c r="G54" i="180"/>
  <c r="G52" i="180" s="1"/>
  <c r="G48" i="180" s="1"/>
  <c r="F54" i="180"/>
  <c r="E54" i="180"/>
  <c r="E52" i="180" s="1"/>
  <c r="D54" i="180"/>
  <c r="C54" i="180"/>
  <c r="L54" i="180" s="1"/>
  <c r="B54" i="180"/>
  <c r="K53" i="180"/>
  <c r="K52" i="180" s="1"/>
  <c r="I53" i="180"/>
  <c r="H53" i="180"/>
  <c r="H52" i="180" s="1"/>
  <c r="G53" i="180"/>
  <c r="F53" i="180"/>
  <c r="F52" i="180" s="1"/>
  <c r="E53" i="180"/>
  <c r="D53" i="180"/>
  <c r="D52" i="180" s="1"/>
  <c r="C53" i="180"/>
  <c r="B53" i="180"/>
  <c r="B52" i="180" s="1"/>
  <c r="C52" i="180"/>
  <c r="K51" i="180"/>
  <c r="I51" i="180"/>
  <c r="H51" i="180"/>
  <c r="G51" i="180"/>
  <c r="F51" i="180"/>
  <c r="E51" i="180"/>
  <c r="D51" i="180"/>
  <c r="C51" i="180"/>
  <c r="B51" i="180"/>
  <c r="K50" i="180"/>
  <c r="I50" i="180"/>
  <c r="H50" i="180"/>
  <c r="G50" i="180"/>
  <c r="F50" i="180"/>
  <c r="E50" i="180"/>
  <c r="D50" i="180"/>
  <c r="C50" i="180"/>
  <c r="B50" i="180"/>
  <c r="K49" i="180"/>
  <c r="I49" i="180"/>
  <c r="H49" i="180"/>
  <c r="G49" i="180"/>
  <c r="F49" i="180"/>
  <c r="E49" i="180"/>
  <c r="D49" i="180"/>
  <c r="C49" i="180"/>
  <c r="B49" i="180"/>
  <c r="K46" i="180"/>
  <c r="I46" i="180"/>
  <c r="H46" i="180"/>
  <c r="G46" i="180"/>
  <c r="F46" i="180"/>
  <c r="E46" i="180"/>
  <c r="D46" i="180"/>
  <c r="C46" i="180"/>
  <c r="B46" i="180"/>
  <c r="K45" i="180"/>
  <c r="I45" i="180"/>
  <c r="H45" i="180"/>
  <c r="G45" i="180"/>
  <c r="F45" i="180"/>
  <c r="E45" i="180"/>
  <c r="D45" i="180"/>
  <c r="C45" i="180"/>
  <c r="L45" i="180" s="1"/>
  <c r="M45" i="180" s="1"/>
  <c r="B45" i="180"/>
  <c r="K44" i="180"/>
  <c r="I44" i="180"/>
  <c r="H44" i="180"/>
  <c r="G44" i="180"/>
  <c r="F44" i="180"/>
  <c r="E44" i="180"/>
  <c r="D44" i="180"/>
  <c r="C44" i="180"/>
  <c r="B44" i="180"/>
  <c r="K43" i="180"/>
  <c r="I43" i="180"/>
  <c r="H43" i="180"/>
  <c r="G43" i="180"/>
  <c r="F43" i="180"/>
  <c r="E43" i="180"/>
  <c r="D43" i="180"/>
  <c r="C43" i="180"/>
  <c r="L43" i="180" s="1"/>
  <c r="M43" i="180" s="1"/>
  <c r="B43" i="180"/>
  <c r="K42" i="180"/>
  <c r="I42" i="180"/>
  <c r="H42" i="180"/>
  <c r="G42" i="180"/>
  <c r="F42" i="180"/>
  <c r="E42" i="180"/>
  <c r="D42" i="180"/>
  <c r="C42" i="180"/>
  <c r="B42" i="180"/>
  <c r="K41" i="180"/>
  <c r="I41" i="180"/>
  <c r="H41" i="180"/>
  <c r="G41" i="180"/>
  <c r="F41" i="180"/>
  <c r="E41" i="180"/>
  <c r="D41" i="180"/>
  <c r="C41" i="180"/>
  <c r="L41" i="180" s="1"/>
  <c r="M41" i="180" s="1"/>
  <c r="B41" i="180"/>
  <c r="K40" i="180"/>
  <c r="I40" i="180"/>
  <c r="H40" i="180"/>
  <c r="G40" i="180"/>
  <c r="F40" i="180"/>
  <c r="E40" i="180"/>
  <c r="D40" i="180"/>
  <c r="C40" i="180"/>
  <c r="B40" i="180"/>
  <c r="K39" i="180"/>
  <c r="I39" i="180"/>
  <c r="H39" i="180"/>
  <c r="G39" i="180"/>
  <c r="F39" i="180"/>
  <c r="E39" i="180"/>
  <c r="D39" i="180"/>
  <c r="C39" i="180"/>
  <c r="L39" i="180" s="1"/>
  <c r="M39" i="180" s="1"/>
  <c r="B39" i="180"/>
  <c r="K38" i="180"/>
  <c r="I38" i="180"/>
  <c r="H38" i="180"/>
  <c r="G38" i="180"/>
  <c r="F38" i="180"/>
  <c r="E38" i="180"/>
  <c r="D38" i="180"/>
  <c r="C38" i="180"/>
  <c r="B38" i="180"/>
  <c r="K37" i="180"/>
  <c r="J37" i="180"/>
  <c r="J96" i="180" s="1"/>
  <c r="I37" i="180"/>
  <c r="H37" i="180"/>
  <c r="G37" i="180"/>
  <c r="F37" i="180"/>
  <c r="E37" i="180"/>
  <c r="D37" i="180"/>
  <c r="C37" i="180"/>
  <c r="B37" i="180"/>
  <c r="K36" i="180"/>
  <c r="I36" i="180"/>
  <c r="H36" i="180"/>
  <c r="G36" i="180"/>
  <c r="F36" i="180"/>
  <c r="E36" i="180"/>
  <c r="D36" i="180"/>
  <c r="C36" i="180"/>
  <c r="L36" i="180" s="1"/>
  <c r="M36" i="180" s="1"/>
  <c r="B36" i="180"/>
  <c r="K35" i="180"/>
  <c r="I35" i="180"/>
  <c r="H35" i="180"/>
  <c r="G35" i="180"/>
  <c r="F35" i="180"/>
  <c r="E35" i="180"/>
  <c r="D35" i="180"/>
  <c r="C35" i="180"/>
  <c r="B35" i="180"/>
  <c r="K34" i="180"/>
  <c r="I34" i="180"/>
  <c r="H34" i="180"/>
  <c r="G34" i="180"/>
  <c r="F34" i="180"/>
  <c r="E34" i="180"/>
  <c r="D34" i="180"/>
  <c r="C34" i="180"/>
  <c r="L34" i="180" s="1"/>
  <c r="M34" i="180" s="1"/>
  <c r="B34" i="180"/>
  <c r="K33" i="180"/>
  <c r="I33" i="180"/>
  <c r="H33" i="180"/>
  <c r="G33" i="180"/>
  <c r="F33" i="180"/>
  <c r="E33" i="180"/>
  <c r="D33" i="180"/>
  <c r="C33" i="180"/>
  <c r="B33" i="180"/>
  <c r="K32" i="180"/>
  <c r="I32" i="180"/>
  <c r="H32" i="180"/>
  <c r="G32" i="180"/>
  <c r="F32" i="180"/>
  <c r="E32" i="180"/>
  <c r="D32" i="180"/>
  <c r="C32" i="180"/>
  <c r="L32" i="180" s="1"/>
  <c r="M32" i="180" s="1"/>
  <c r="B32" i="180"/>
  <c r="K31" i="180"/>
  <c r="I31" i="180"/>
  <c r="H31" i="180"/>
  <c r="G31" i="180"/>
  <c r="F31" i="180"/>
  <c r="E31" i="180"/>
  <c r="D31" i="180"/>
  <c r="C31" i="180"/>
  <c r="B31" i="180"/>
  <c r="K30" i="180"/>
  <c r="I30" i="180"/>
  <c r="H30" i="180"/>
  <c r="G30" i="180"/>
  <c r="G29" i="180" s="1"/>
  <c r="F30" i="180"/>
  <c r="E30" i="180"/>
  <c r="D30" i="180"/>
  <c r="C30" i="180"/>
  <c r="L30" i="180" s="1"/>
  <c r="B30" i="180"/>
  <c r="I29" i="180"/>
  <c r="E29" i="180"/>
  <c r="K28" i="180"/>
  <c r="I28" i="180"/>
  <c r="H28" i="180"/>
  <c r="G28" i="180"/>
  <c r="F28" i="180"/>
  <c r="E28" i="180"/>
  <c r="D28" i="180"/>
  <c r="C28" i="180"/>
  <c r="B28" i="180"/>
  <c r="K27" i="180"/>
  <c r="I27" i="180"/>
  <c r="I25" i="180" s="1"/>
  <c r="H27" i="180"/>
  <c r="G27" i="180"/>
  <c r="F27" i="180"/>
  <c r="E27" i="180"/>
  <c r="E25" i="180" s="1"/>
  <c r="D27" i="180"/>
  <c r="C27" i="180"/>
  <c r="L27" i="180" s="1"/>
  <c r="M27" i="180" s="1"/>
  <c r="B27" i="180"/>
  <c r="K26" i="180"/>
  <c r="K25" i="180" s="1"/>
  <c r="I26" i="180"/>
  <c r="H26" i="180"/>
  <c r="H25" i="180" s="1"/>
  <c r="G26" i="180"/>
  <c r="F26" i="180"/>
  <c r="F25" i="180" s="1"/>
  <c r="E26" i="180"/>
  <c r="D26" i="180"/>
  <c r="D25" i="180" s="1"/>
  <c r="C26" i="180"/>
  <c r="B26" i="180"/>
  <c r="B25" i="180" s="1"/>
  <c r="G25" i="180"/>
  <c r="C25" i="180"/>
  <c r="K24" i="180"/>
  <c r="I24" i="180"/>
  <c r="H24" i="180"/>
  <c r="G24" i="180"/>
  <c r="F24" i="180"/>
  <c r="E24" i="180"/>
  <c r="D24" i="180"/>
  <c r="C24" i="180"/>
  <c r="L24" i="180" s="1"/>
  <c r="M24" i="180" s="1"/>
  <c r="B24" i="180"/>
  <c r="K23" i="180"/>
  <c r="I23" i="180"/>
  <c r="H23" i="180"/>
  <c r="G23" i="180"/>
  <c r="F23" i="180"/>
  <c r="E23" i="180"/>
  <c r="D23" i="180"/>
  <c r="C23" i="180"/>
  <c r="B23" i="180"/>
  <c r="K22" i="180"/>
  <c r="I22" i="180"/>
  <c r="H22" i="180"/>
  <c r="G22" i="180"/>
  <c r="F22" i="180"/>
  <c r="E22" i="180"/>
  <c r="D22" i="180"/>
  <c r="C22" i="180"/>
  <c r="L22" i="180" s="1"/>
  <c r="M22" i="180" s="1"/>
  <c r="B22" i="180"/>
  <c r="K21" i="180"/>
  <c r="K20" i="180" s="1"/>
  <c r="I21" i="180"/>
  <c r="H21" i="180"/>
  <c r="G21" i="180"/>
  <c r="F21" i="180"/>
  <c r="F20" i="180" s="1"/>
  <c r="E21" i="180"/>
  <c r="D21" i="180"/>
  <c r="C21" i="180"/>
  <c r="B21" i="180"/>
  <c r="B20" i="180" s="1"/>
  <c r="H20" i="180"/>
  <c r="D20" i="180"/>
  <c r="K19" i="180"/>
  <c r="I19" i="180"/>
  <c r="H19" i="180"/>
  <c r="G19" i="180"/>
  <c r="F19" i="180"/>
  <c r="E19" i="180"/>
  <c r="D19" i="180"/>
  <c r="C19" i="180"/>
  <c r="B19" i="180"/>
  <c r="K18" i="180"/>
  <c r="I18" i="180"/>
  <c r="H18" i="180"/>
  <c r="G18" i="180"/>
  <c r="F18" i="180"/>
  <c r="E18" i="180"/>
  <c r="D18" i="180"/>
  <c r="C18" i="180"/>
  <c r="L18" i="180" s="1"/>
  <c r="M18" i="180" s="1"/>
  <c r="B18" i="180"/>
  <c r="K17" i="180"/>
  <c r="I17" i="180"/>
  <c r="H17" i="180"/>
  <c r="G17" i="180"/>
  <c r="F17" i="180"/>
  <c r="E17" i="180"/>
  <c r="D17" i="180"/>
  <c r="C17" i="180"/>
  <c r="B17" i="180"/>
  <c r="K16" i="180"/>
  <c r="I16" i="180"/>
  <c r="H16" i="180"/>
  <c r="G16" i="180"/>
  <c r="F16" i="180"/>
  <c r="E16" i="180"/>
  <c r="D16" i="180"/>
  <c r="C16" i="180"/>
  <c r="L16" i="180" s="1"/>
  <c r="M16" i="180" s="1"/>
  <c r="B16" i="180"/>
  <c r="K15" i="180"/>
  <c r="I15" i="180"/>
  <c r="H15" i="180"/>
  <c r="G15" i="180"/>
  <c r="F15" i="180"/>
  <c r="E15" i="180"/>
  <c r="D15" i="180"/>
  <c r="C15" i="180"/>
  <c r="B15" i="180"/>
  <c r="K14" i="180"/>
  <c r="I14" i="180"/>
  <c r="H14" i="180"/>
  <c r="G14" i="180"/>
  <c r="F14" i="180"/>
  <c r="E14" i="180"/>
  <c r="D14" i="180"/>
  <c r="C14" i="180"/>
  <c r="L14" i="180" s="1"/>
  <c r="M14" i="180" s="1"/>
  <c r="B14" i="180"/>
  <c r="K13" i="180"/>
  <c r="K12" i="180" s="1"/>
  <c r="I13" i="180"/>
  <c r="H13" i="180"/>
  <c r="G13" i="180"/>
  <c r="F13" i="180"/>
  <c r="F12" i="180" s="1"/>
  <c r="E13" i="180"/>
  <c r="D13" i="180"/>
  <c r="C13" i="180"/>
  <c r="B13" i="180"/>
  <c r="B12" i="180" s="1"/>
  <c r="H12" i="180"/>
  <c r="D12" i="180"/>
  <c r="K11" i="180"/>
  <c r="I11" i="180"/>
  <c r="H11" i="180"/>
  <c r="G11" i="180"/>
  <c r="F11" i="180"/>
  <c r="E11" i="180"/>
  <c r="D11" i="180"/>
  <c r="C11" i="180"/>
  <c r="B11" i="180"/>
  <c r="K10" i="180"/>
  <c r="I10" i="180"/>
  <c r="H10" i="180"/>
  <c r="G10" i="180"/>
  <c r="F10" i="180"/>
  <c r="E10" i="180"/>
  <c r="D10" i="180"/>
  <c r="C10" i="180"/>
  <c r="L10" i="180" s="1"/>
  <c r="M10" i="180" s="1"/>
  <c r="B10" i="180"/>
  <c r="K9" i="180"/>
  <c r="I9" i="180"/>
  <c r="H9" i="180"/>
  <c r="G9" i="180"/>
  <c r="F9" i="180"/>
  <c r="E9" i="180"/>
  <c r="D9" i="180"/>
  <c r="C9" i="180"/>
  <c r="B9" i="180"/>
  <c r="K8" i="180"/>
  <c r="I8" i="180"/>
  <c r="H8" i="180"/>
  <c r="G8" i="180"/>
  <c r="F8" i="180"/>
  <c r="E8" i="180"/>
  <c r="D8" i="180"/>
  <c r="C8" i="180"/>
  <c r="L8" i="180" s="1"/>
  <c r="M8" i="180" s="1"/>
  <c r="B8" i="180"/>
  <c r="K7" i="180"/>
  <c r="I7" i="180"/>
  <c r="H7" i="180"/>
  <c r="G7" i="180"/>
  <c r="F7" i="180"/>
  <c r="E7" i="180"/>
  <c r="D7" i="180"/>
  <c r="C7" i="180"/>
  <c r="B7" i="180"/>
  <c r="K6" i="180"/>
  <c r="I6" i="180"/>
  <c r="H6" i="180"/>
  <c r="G6" i="180"/>
  <c r="F6" i="180"/>
  <c r="E6" i="180"/>
  <c r="D6" i="180"/>
  <c r="C6" i="180"/>
  <c r="L6" i="180" s="1"/>
  <c r="M6" i="180" s="1"/>
  <c r="B6" i="180"/>
  <c r="A3" i="180"/>
  <c r="A1" i="180"/>
  <c r="J93" i="179"/>
  <c r="H93" i="179"/>
  <c r="G93" i="179"/>
  <c r="F93" i="179"/>
  <c r="E93" i="179"/>
  <c r="D93" i="179"/>
  <c r="C93" i="179"/>
  <c r="B93" i="179"/>
  <c r="J92" i="179"/>
  <c r="I92" i="179"/>
  <c r="H92" i="179"/>
  <c r="G92" i="179"/>
  <c r="F92" i="179"/>
  <c r="E92" i="179"/>
  <c r="D92" i="179"/>
  <c r="C92" i="179"/>
  <c r="B92" i="179"/>
  <c r="J91" i="179"/>
  <c r="I91" i="179"/>
  <c r="H91" i="179"/>
  <c r="G91" i="179"/>
  <c r="F91" i="179"/>
  <c r="E91" i="179"/>
  <c r="D91" i="179"/>
  <c r="C91" i="179"/>
  <c r="C90" i="179" s="1"/>
  <c r="B91" i="179"/>
  <c r="G90" i="179"/>
  <c r="J89" i="179"/>
  <c r="I89" i="179"/>
  <c r="H89" i="179"/>
  <c r="G89" i="179"/>
  <c r="F89" i="179"/>
  <c r="E89" i="179"/>
  <c r="D89" i="179"/>
  <c r="C89" i="179"/>
  <c r="B89" i="179"/>
  <c r="J87" i="179"/>
  <c r="H87" i="179"/>
  <c r="G87" i="179"/>
  <c r="F87" i="179"/>
  <c r="E87" i="179"/>
  <c r="D87" i="179"/>
  <c r="C87" i="179"/>
  <c r="B87" i="179"/>
  <c r="J86" i="179"/>
  <c r="H86" i="179"/>
  <c r="G86" i="179"/>
  <c r="F86" i="179"/>
  <c r="E86" i="179"/>
  <c r="D86" i="179"/>
  <c r="C86" i="179"/>
  <c r="B86" i="179"/>
  <c r="J85" i="179"/>
  <c r="H85" i="179"/>
  <c r="G85" i="179"/>
  <c r="F85" i="179"/>
  <c r="E85" i="179"/>
  <c r="D85" i="179"/>
  <c r="C85" i="179"/>
  <c r="B85" i="179"/>
  <c r="J84" i="179"/>
  <c r="H84" i="179"/>
  <c r="G84" i="179"/>
  <c r="F84" i="179"/>
  <c r="E84" i="179"/>
  <c r="D84" i="179"/>
  <c r="C84" i="179"/>
  <c r="B84" i="179"/>
  <c r="J83" i="179"/>
  <c r="H83" i="179"/>
  <c r="G83" i="179"/>
  <c r="F83" i="179"/>
  <c r="E83" i="179"/>
  <c r="D83" i="179"/>
  <c r="C83" i="179"/>
  <c r="B83" i="179"/>
  <c r="J82" i="179"/>
  <c r="H82" i="179"/>
  <c r="G82" i="179"/>
  <c r="F82" i="179"/>
  <c r="E82" i="179"/>
  <c r="D82" i="179"/>
  <c r="C82" i="179"/>
  <c r="B82" i="179"/>
  <c r="J81" i="179"/>
  <c r="H81" i="179"/>
  <c r="G81" i="179"/>
  <c r="F81" i="179"/>
  <c r="E81" i="179"/>
  <c r="D81" i="179"/>
  <c r="C81" i="179"/>
  <c r="B81" i="179"/>
  <c r="J80" i="179"/>
  <c r="H80" i="179"/>
  <c r="G80" i="179"/>
  <c r="F80" i="179"/>
  <c r="E80" i="179"/>
  <c r="D80" i="179"/>
  <c r="C80" i="179"/>
  <c r="B80" i="179"/>
  <c r="J79" i="179"/>
  <c r="H79" i="179"/>
  <c r="G79" i="179"/>
  <c r="F79" i="179"/>
  <c r="E79" i="179"/>
  <c r="D79" i="179"/>
  <c r="C79" i="179"/>
  <c r="B79" i="179"/>
  <c r="J78" i="179"/>
  <c r="H78" i="179"/>
  <c r="G78" i="179"/>
  <c r="F78" i="179"/>
  <c r="E78" i="179"/>
  <c r="D78" i="179"/>
  <c r="C78" i="179"/>
  <c r="B78" i="179"/>
  <c r="J77" i="179"/>
  <c r="H77" i="179"/>
  <c r="G77" i="179"/>
  <c r="F77" i="179"/>
  <c r="E77" i="179"/>
  <c r="D77" i="179"/>
  <c r="C77" i="179"/>
  <c r="B77" i="179"/>
  <c r="J76" i="179"/>
  <c r="H76" i="179"/>
  <c r="G76" i="179"/>
  <c r="F76" i="179"/>
  <c r="E76" i="179"/>
  <c r="D76" i="179"/>
  <c r="C76" i="179"/>
  <c r="B76" i="179"/>
  <c r="J75" i="179"/>
  <c r="H75" i="179"/>
  <c r="G75" i="179"/>
  <c r="F75" i="179"/>
  <c r="E75" i="179"/>
  <c r="D75" i="179"/>
  <c r="C75" i="179"/>
  <c r="B75" i="179"/>
  <c r="J74" i="179"/>
  <c r="H74" i="179"/>
  <c r="G74" i="179"/>
  <c r="F74" i="179"/>
  <c r="E74" i="179"/>
  <c r="D74" i="179"/>
  <c r="C74" i="179"/>
  <c r="B74" i="179"/>
  <c r="J73" i="179"/>
  <c r="H73" i="179"/>
  <c r="G73" i="179"/>
  <c r="F73" i="179"/>
  <c r="E73" i="179"/>
  <c r="D73" i="179"/>
  <c r="C73" i="179"/>
  <c r="B73" i="179"/>
  <c r="J72" i="179"/>
  <c r="H72" i="179"/>
  <c r="G72" i="179"/>
  <c r="F72" i="179"/>
  <c r="E72" i="179"/>
  <c r="D72" i="179"/>
  <c r="C72" i="179"/>
  <c r="B72" i="179"/>
  <c r="J71" i="179"/>
  <c r="H71" i="179"/>
  <c r="G71" i="179"/>
  <c r="F71" i="179"/>
  <c r="E71" i="179"/>
  <c r="D71" i="179"/>
  <c r="C71" i="179"/>
  <c r="B71" i="179"/>
  <c r="J70" i="179"/>
  <c r="H70" i="179"/>
  <c r="G70" i="179"/>
  <c r="F70" i="179"/>
  <c r="E70" i="179"/>
  <c r="D70" i="179"/>
  <c r="C70" i="179"/>
  <c r="B70" i="179"/>
  <c r="J69" i="179"/>
  <c r="H69" i="179"/>
  <c r="G69" i="179"/>
  <c r="F69" i="179"/>
  <c r="E69" i="179"/>
  <c r="D69" i="179"/>
  <c r="C69" i="179"/>
  <c r="B69" i="179"/>
  <c r="J68" i="179"/>
  <c r="J67" i="179" s="1"/>
  <c r="H68" i="179"/>
  <c r="G68" i="179"/>
  <c r="G67" i="179" s="1"/>
  <c r="F68" i="179"/>
  <c r="E68" i="179"/>
  <c r="E67" i="179" s="1"/>
  <c r="D68" i="179"/>
  <c r="C68" i="179"/>
  <c r="C67" i="179" s="1"/>
  <c r="B68" i="179"/>
  <c r="H67" i="179"/>
  <c r="F67" i="179"/>
  <c r="D67" i="179"/>
  <c r="B67" i="179"/>
  <c r="J66" i="179"/>
  <c r="H66" i="179"/>
  <c r="G66" i="179"/>
  <c r="F66" i="179"/>
  <c r="E66" i="179"/>
  <c r="D66" i="179"/>
  <c r="C66" i="179"/>
  <c r="B66" i="179"/>
  <c r="J65" i="179"/>
  <c r="H65" i="179"/>
  <c r="G65" i="179"/>
  <c r="F65" i="179"/>
  <c r="E65" i="179"/>
  <c r="D65" i="179"/>
  <c r="C65" i="179"/>
  <c r="B65" i="179"/>
  <c r="J64" i="179"/>
  <c r="H64" i="179"/>
  <c r="G64" i="179"/>
  <c r="F64" i="179"/>
  <c r="E64" i="179"/>
  <c r="D64" i="179"/>
  <c r="C64" i="179"/>
  <c r="B64" i="179"/>
  <c r="J63" i="179"/>
  <c r="H63" i="179"/>
  <c r="G63" i="179"/>
  <c r="F63" i="179"/>
  <c r="E63" i="179"/>
  <c r="D63" i="179"/>
  <c r="C63" i="179"/>
  <c r="B63" i="179"/>
  <c r="J62" i="179"/>
  <c r="H62" i="179"/>
  <c r="G62" i="179"/>
  <c r="F62" i="179"/>
  <c r="E62" i="179"/>
  <c r="D62" i="179"/>
  <c r="C62" i="179"/>
  <c r="B62" i="179"/>
  <c r="J61" i="179"/>
  <c r="H61" i="179"/>
  <c r="G61" i="179"/>
  <c r="F61" i="179"/>
  <c r="E61" i="179"/>
  <c r="D61" i="179"/>
  <c r="C61" i="179"/>
  <c r="B61" i="179"/>
  <c r="J60" i="179"/>
  <c r="H60" i="179"/>
  <c r="G60" i="179"/>
  <c r="F60" i="179"/>
  <c r="E60" i="179"/>
  <c r="D60" i="179"/>
  <c r="C60" i="179"/>
  <c r="B60" i="179"/>
  <c r="J59" i="179"/>
  <c r="H59" i="179"/>
  <c r="G59" i="179"/>
  <c r="F59" i="179"/>
  <c r="E59" i="179"/>
  <c r="D59" i="179"/>
  <c r="C59" i="179"/>
  <c r="B59" i="179"/>
  <c r="J58" i="179"/>
  <c r="H58" i="179"/>
  <c r="G58" i="179"/>
  <c r="F58" i="179"/>
  <c r="E58" i="179"/>
  <c r="D58" i="179"/>
  <c r="C58" i="179"/>
  <c r="B58" i="179"/>
  <c r="J57" i="179"/>
  <c r="H57" i="179"/>
  <c r="G57" i="179"/>
  <c r="F57" i="179"/>
  <c r="E57" i="179"/>
  <c r="D57" i="179"/>
  <c r="C57" i="179"/>
  <c r="B57" i="179"/>
  <c r="J56" i="179"/>
  <c r="H56" i="179"/>
  <c r="G56" i="179"/>
  <c r="F56" i="179"/>
  <c r="E56" i="179"/>
  <c r="D56" i="179"/>
  <c r="C56" i="179"/>
  <c r="B56" i="179"/>
  <c r="J55" i="179"/>
  <c r="H55" i="179"/>
  <c r="G55" i="179"/>
  <c r="F55" i="179"/>
  <c r="E55" i="179"/>
  <c r="D55" i="179"/>
  <c r="C55" i="179"/>
  <c r="B55" i="179"/>
  <c r="J54" i="179"/>
  <c r="H54" i="179"/>
  <c r="G54" i="179"/>
  <c r="F54" i="179"/>
  <c r="E54" i="179"/>
  <c r="D54" i="179"/>
  <c r="C54" i="179"/>
  <c r="B54" i="179"/>
  <c r="J53" i="179"/>
  <c r="H53" i="179"/>
  <c r="G53" i="179"/>
  <c r="F53" i="179"/>
  <c r="E53" i="179"/>
  <c r="D53" i="179"/>
  <c r="C53" i="179"/>
  <c r="B53" i="179"/>
  <c r="J52" i="179"/>
  <c r="H52" i="179"/>
  <c r="G52" i="179"/>
  <c r="F52" i="179"/>
  <c r="E52" i="179"/>
  <c r="D52" i="179"/>
  <c r="C52" i="179"/>
  <c r="B52" i="179"/>
  <c r="J51" i="179"/>
  <c r="H51" i="179"/>
  <c r="G51" i="179"/>
  <c r="F51" i="179"/>
  <c r="E51" i="179"/>
  <c r="D51" i="179"/>
  <c r="C51" i="179"/>
  <c r="B51" i="179"/>
  <c r="J50" i="179"/>
  <c r="H50" i="179"/>
  <c r="G50" i="179"/>
  <c r="F50" i="179"/>
  <c r="E50" i="179"/>
  <c r="D50" i="179"/>
  <c r="C50" i="179"/>
  <c r="B50" i="179"/>
  <c r="J49" i="179"/>
  <c r="H49" i="179"/>
  <c r="G49" i="179"/>
  <c r="F49" i="179"/>
  <c r="F48" i="179" s="1"/>
  <c r="E49" i="179"/>
  <c r="D49" i="179"/>
  <c r="C49" i="179"/>
  <c r="B49" i="179"/>
  <c r="B48" i="179"/>
  <c r="J46" i="179"/>
  <c r="H46" i="179"/>
  <c r="G46" i="179"/>
  <c r="F46" i="179"/>
  <c r="E46" i="179"/>
  <c r="D46" i="179"/>
  <c r="C46" i="179"/>
  <c r="B46" i="179"/>
  <c r="K46" i="179" s="1"/>
  <c r="J45" i="179"/>
  <c r="H45" i="179"/>
  <c r="G45" i="179"/>
  <c r="F45" i="179"/>
  <c r="E45" i="179"/>
  <c r="D45" i="179"/>
  <c r="C45" i="179"/>
  <c r="B45" i="179"/>
  <c r="K45" i="179" s="1"/>
  <c r="J44" i="179"/>
  <c r="H44" i="179"/>
  <c r="G44" i="179"/>
  <c r="F44" i="179"/>
  <c r="E44" i="179"/>
  <c r="D44" i="179"/>
  <c r="C44" i="179"/>
  <c r="B44" i="179"/>
  <c r="K44" i="179" s="1"/>
  <c r="J43" i="179"/>
  <c r="H43" i="179"/>
  <c r="G43" i="179"/>
  <c r="F43" i="179"/>
  <c r="E43" i="179"/>
  <c r="D43" i="179"/>
  <c r="C43" i="179"/>
  <c r="B43" i="179"/>
  <c r="K43" i="179" s="1"/>
  <c r="J42" i="179"/>
  <c r="H42" i="179"/>
  <c r="G42" i="179"/>
  <c r="F42" i="179"/>
  <c r="E42" i="179"/>
  <c r="D42" i="179"/>
  <c r="C42" i="179"/>
  <c r="B42" i="179"/>
  <c r="K42" i="179" s="1"/>
  <c r="J41" i="179"/>
  <c r="H41" i="179"/>
  <c r="G41" i="179"/>
  <c r="F41" i="179"/>
  <c r="E41" i="179"/>
  <c r="D41" i="179"/>
  <c r="C41" i="179"/>
  <c r="B41" i="179"/>
  <c r="K41" i="179" s="1"/>
  <c r="J40" i="179"/>
  <c r="H40" i="179"/>
  <c r="G40" i="179"/>
  <c r="F40" i="179"/>
  <c r="E40" i="179"/>
  <c r="D40" i="179"/>
  <c r="C40" i="179"/>
  <c r="B40" i="179"/>
  <c r="K40" i="179" s="1"/>
  <c r="J39" i="179"/>
  <c r="H39" i="179"/>
  <c r="G39" i="179"/>
  <c r="F39" i="179"/>
  <c r="E39" i="179"/>
  <c r="D39" i="179"/>
  <c r="C39" i="179"/>
  <c r="B39" i="179"/>
  <c r="J38" i="179"/>
  <c r="H38" i="179"/>
  <c r="G38" i="179"/>
  <c r="F38" i="179"/>
  <c r="E38" i="179"/>
  <c r="D38" i="179"/>
  <c r="C38" i="179"/>
  <c r="B38" i="179"/>
  <c r="K38" i="179" s="1"/>
  <c r="J37" i="179"/>
  <c r="H37" i="179"/>
  <c r="G37" i="179"/>
  <c r="F37" i="179"/>
  <c r="E37" i="179"/>
  <c r="D37" i="179"/>
  <c r="C37" i="179"/>
  <c r="B37" i="179"/>
  <c r="K37" i="179" s="1"/>
  <c r="J36" i="179"/>
  <c r="H36" i="179"/>
  <c r="G36" i="179"/>
  <c r="F36" i="179"/>
  <c r="E36" i="179"/>
  <c r="D36" i="179"/>
  <c r="C36" i="179"/>
  <c r="B36" i="179"/>
  <c r="K36" i="179" s="1"/>
  <c r="J35" i="179"/>
  <c r="H35" i="179"/>
  <c r="G35" i="179"/>
  <c r="F35" i="179"/>
  <c r="E35" i="179"/>
  <c r="D35" i="179"/>
  <c r="C35" i="179"/>
  <c r="B35" i="179"/>
  <c r="K35" i="179" s="1"/>
  <c r="J34" i="179"/>
  <c r="H34" i="179"/>
  <c r="G34" i="179"/>
  <c r="F34" i="179"/>
  <c r="E34" i="179"/>
  <c r="D34" i="179"/>
  <c r="C34" i="179"/>
  <c r="B34" i="179"/>
  <c r="K34" i="179" s="1"/>
  <c r="J33" i="179"/>
  <c r="I33" i="179"/>
  <c r="H33" i="179"/>
  <c r="G33" i="179"/>
  <c r="F33" i="179"/>
  <c r="E33" i="179"/>
  <c r="D33" i="179"/>
  <c r="C33" i="179"/>
  <c r="K33" i="179" s="1"/>
  <c r="B33" i="179"/>
  <c r="J32" i="179"/>
  <c r="H32" i="179"/>
  <c r="G32" i="179"/>
  <c r="F32" i="179"/>
  <c r="E32" i="179"/>
  <c r="D32" i="179"/>
  <c r="C32" i="179"/>
  <c r="B32" i="179"/>
  <c r="J31" i="179"/>
  <c r="H31" i="179"/>
  <c r="G31" i="179"/>
  <c r="F31" i="179"/>
  <c r="E31" i="179"/>
  <c r="E29" i="179" s="1"/>
  <c r="D31" i="179"/>
  <c r="C31" i="179"/>
  <c r="C29" i="179" s="1"/>
  <c r="B31" i="179"/>
  <c r="J30" i="179"/>
  <c r="I30" i="179"/>
  <c r="H30" i="179"/>
  <c r="H29" i="179" s="1"/>
  <c r="G30" i="179"/>
  <c r="F30" i="179"/>
  <c r="F29" i="179" s="1"/>
  <c r="E30" i="179"/>
  <c r="D30" i="179"/>
  <c r="D29" i="179" s="1"/>
  <c r="C30" i="179"/>
  <c r="B30" i="179"/>
  <c r="I29" i="179"/>
  <c r="G29" i="179"/>
  <c r="J28" i="179"/>
  <c r="H28" i="179"/>
  <c r="G28" i="179"/>
  <c r="F28" i="179"/>
  <c r="E28" i="179"/>
  <c r="D28" i="179"/>
  <c r="C28" i="179"/>
  <c r="B28" i="179"/>
  <c r="J27" i="179"/>
  <c r="H27" i="179"/>
  <c r="G27" i="179"/>
  <c r="F27" i="179"/>
  <c r="E27" i="179"/>
  <c r="D27" i="179"/>
  <c r="C27" i="179"/>
  <c r="B27" i="179"/>
  <c r="J26" i="179"/>
  <c r="H26" i="179"/>
  <c r="G26" i="179"/>
  <c r="F26" i="179"/>
  <c r="E26" i="179"/>
  <c r="D26" i="179"/>
  <c r="C26" i="179"/>
  <c r="B26" i="179"/>
  <c r="J25" i="179"/>
  <c r="H25" i="179"/>
  <c r="G25" i="179"/>
  <c r="F25" i="179"/>
  <c r="E25" i="179"/>
  <c r="D25" i="179"/>
  <c r="C25" i="179"/>
  <c r="B25" i="179"/>
  <c r="J24" i="179"/>
  <c r="H24" i="179"/>
  <c r="G24" i="179"/>
  <c r="F24" i="179"/>
  <c r="E24" i="179"/>
  <c r="D24" i="179"/>
  <c r="C24" i="179"/>
  <c r="B24" i="179"/>
  <c r="J23" i="179"/>
  <c r="I23" i="179"/>
  <c r="H23" i="179"/>
  <c r="G23" i="179"/>
  <c r="F23" i="179"/>
  <c r="E23" i="179"/>
  <c r="D23" i="179"/>
  <c r="C23" i="179"/>
  <c r="B23" i="179"/>
  <c r="J22" i="179"/>
  <c r="H22" i="179"/>
  <c r="G22" i="179"/>
  <c r="F22" i="179"/>
  <c r="E22" i="179"/>
  <c r="D22" i="179"/>
  <c r="C22" i="179"/>
  <c r="B22" i="179"/>
  <c r="J21" i="179"/>
  <c r="H21" i="179"/>
  <c r="G21" i="179"/>
  <c r="F21" i="179"/>
  <c r="E21" i="179"/>
  <c r="D21" i="179"/>
  <c r="C21" i="179"/>
  <c r="B21" i="179"/>
  <c r="J20" i="179"/>
  <c r="H20" i="179"/>
  <c r="G20" i="179"/>
  <c r="F20" i="179"/>
  <c r="E20" i="179"/>
  <c r="D20" i="179"/>
  <c r="C20" i="179"/>
  <c r="B20" i="179"/>
  <c r="J19" i="179"/>
  <c r="H19" i="179"/>
  <c r="G19" i="179"/>
  <c r="F19" i="179"/>
  <c r="E19" i="179"/>
  <c r="D19" i="179"/>
  <c r="C19" i="179"/>
  <c r="B19" i="179"/>
  <c r="J18" i="179"/>
  <c r="H18" i="179"/>
  <c r="G18" i="179"/>
  <c r="F18" i="179"/>
  <c r="E18" i="179"/>
  <c r="D18" i="179"/>
  <c r="C18" i="179"/>
  <c r="B18" i="179"/>
  <c r="J17" i="179"/>
  <c r="H17" i="179"/>
  <c r="G17" i="179"/>
  <c r="F17" i="179"/>
  <c r="E17" i="179"/>
  <c r="D17" i="179"/>
  <c r="C17" i="179"/>
  <c r="B17" i="179"/>
  <c r="J16" i="179"/>
  <c r="H16" i="179"/>
  <c r="G16" i="179"/>
  <c r="F16" i="179"/>
  <c r="E16" i="179"/>
  <c r="D16" i="179"/>
  <c r="C16" i="179"/>
  <c r="B16" i="179"/>
  <c r="J15" i="179"/>
  <c r="I15" i="179"/>
  <c r="H15" i="179"/>
  <c r="G15" i="179"/>
  <c r="F15" i="179"/>
  <c r="E15" i="179"/>
  <c r="D15" i="179"/>
  <c r="C15" i="179"/>
  <c r="B15" i="179"/>
  <c r="J14" i="179"/>
  <c r="I14" i="179"/>
  <c r="I12" i="179" s="1"/>
  <c r="H14" i="179"/>
  <c r="G14" i="179"/>
  <c r="F14" i="179"/>
  <c r="E14" i="179"/>
  <c r="D14" i="179"/>
  <c r="C14" i="179"/>
  <c r="B14" i="179"/>
  <c r="J13" i="179"/>
  <c r="I13" i="179"/>
  <c r="H13" i="179"/>
  <c r="G13" i="179"/>
  <c r="F13" i="179"/>
  <c r="E13" i="179"/>
  <c r="D13" i="179"/>
  <c r="C13" i="179"/>
  <c r="B13" i="179"/>
  <c r="E12" i="179"/>
  <c r="J11" i="179"/>
  <c r="H11" i="179"/>
  <c r="G11" i="179"/>
  <c r="F11" i="179"/>
  <c r="E11" i="179"/>
  <c r="D11" i="179"/>
  <c r="C11" i="179"/>
  <c r="B11" i="179"/>
  <c r="J10" i="179"/>
  <c r="H10" i="179"/>
  <c r="G10" i="179"/>
  <c r="F10" i="179"/>
  <c r="E10" i="179"/>
  <c r="D10" i="179"/>
  <c r="C10" i="179"/>
  <c r="B10" i="179"/>
  <c r="J9" i="179"/>
  <c r="I9" i="179"/>
  <c r="H9" i="179"/>
  <c r="G9" i="179"/>
  <c r="F9" i="179"/>
  <c r="E9" i="179"/>
  <c r="D9" i="179"/>
  <c r="C9" i="179"/>
  <c r="B9" i="179"/>
  <c r="J8" i="179"/>
  <c r="H8" i="179"/>
  <c r="G8" i="179"/>
  <c r="F8" i="179"/>
  <c r="E8" i="179"/>
  <c r="D8" i="179"/>
  <c r="C8" i="179"/>
  <c r="B8" i="179"/>
  <c r="J7" i="179"/>
  <c r="H7" i="179"/>
  <c r="G7" i="179"/>
  <c r="F7" i="179"/>
  <c r="E7" i="179"/>
  <c r="D7" i="179"/>
  <c r="C7" i="179"/>
  <c r="B7" i="179"/>
  <c r="J6" i="179"/>
  <c r="H6" i="179"/>
  <c r="G6" i="179"/>
  <c r="F6" i="179"/>
  <c r="E6" i="179"/>
  <c r="D6" i="179"/>
  <c r="C6" i="179"/>
  <c r="B6" i="179"/>
  <c r="A3" i="179"/>
  <c r="A1" i="179"/>
  <c r="G95" i="178"/>
  <c r="F95" i="178"/>
  <c r="E95" i="178"/>
  <c r="C95" i="178"/>
  <c r="B95" i="178"/>
  <c r="G94" i="178"/>
  <c r="F94" i="178"/>
  <c r="E94" i="178"/>
  <c r="C94" i="178"/>
  <c r="B94" i="178"/>
  <c r="G93" i="178"/>
  <c r="G91" i="178" s="1"/>
  <c r="F93" i="178"/>
  <c r="F91" i="178" s="1"/>
  <c r="E93" i="178"/>
  <c r="C93" i="178"/>
  <c r="B93" i="178"/>
  <c r="H92" i="178"/>
  <c r="H91" i="178" s="1"/>
  <c r="F92" i="178"/>
  <c r="E92" i="178"/>
  <c r="C92" i="178"/>
  <c r="B92" i="178"/>
  <c r="H90" i="178"/>
  <c r="F90" i="178"/>
  <c r="E90" i="178"/>
  <c r="C90" i="178"/>
  <c r="I89" i="178"/>
  <c r="H88" i="178"/>
  <c r="F88" i="178"/>
  <c r="E88" i="178"/>
  <c r="C88" i="178"/>
  <c r="B88" i="178"/>
  <c r="H87" i="178"/>
  <c r="F87" i="178"/>
  <c r="E87" i="178"/>
  <c r="C87" i="178"/>
  <c r="B87" i="178"/>
  <c r="H86" i="178"/>
  <c r="F86" i="178"/>
  <c r="E86" i="178"/>
  <c r="C86" i="178"/>
  <c r="B86" i="178"/>
  <c r="H85" i="178"/>
  <c r="F85" i="178"/>
  <c r="E85" i="178"/>
  <c r="C85" i="178"/>
  <c r="B85" i="178"/>
  <c r="H84" i="178"/>
  <c r="F84" i="178"/>
  <c r="E84" i="178"/>
  <c r="C84" i="178"/>
  <c r="B84" i="178"/>
  <c r="H83" i="178"/>
  <c r="F83" i="178"/>
  <c r="E83" i="178"/>
  <c r="C83" i="178"/>
  <c r="B83" i="178"/>
  <c r="H82" i="178"/>
  <c r="F82" i="178"/>
  <c r="E82" i="178"/>
  <c r="C82" i="178"/>
  <c r="B82" i="178"/>
  <c r="H81" i="178"/>
  <c r="F81" i="178"/>
  <c r="E81" i="178"/>
  <c r="C81" i="178"/>
  <c r="B81" i="178"/>
  <c r="H80" i="178"/>
  <c r="F80" i="178"/>
  <c r="E80" i="178"/>
  <c r="C80" i="178"/>
  <c r="B80" i="178"/>
  <c r="H79" i="178"/>
  <c r="F79" i="178"/>
  <c r="E79" i="178"/>
  <c r="C79" i="178"/>
  <c r="B79" i="178"/>
  <c r="H78" i="178"/>
  <c r="F78" i="178"/>
  <c r="E78" i="178"/>
  <c r="C78" i="178"/>
  <c r="B78" i="178"/>
  <c r="H77" i="178"/>
  <c r="F77" i="178"/>
  <c r="E77" i="178"/>
  <c r="C77" i="178"/>
  <c r="B77" i="178"/>
  <c r="H76" i="178"/>
  <c r="F76" i="178"/>
  <c r="E76" i="178"/>
  <c r="C76" i="178"/>
  <c r="B76" i="178"/>
  <c r="H75" i="178"/>
  <c r="F75" i="178"/>
  <c r="E75" i="178"/>
  <c r="C75" i="178"/>
  <c r="B75" i="178"/>
  <c r="H74" i="178"/>
  <c r="F74" i="178"/>
  <c r="E74" i="178"/>
  <c r="C74" i="178"/>
  <c r="B74" i="178"/>
  <c r="H73" i="178"/>
  <c r="F73" i="178"/>
  <c r="E73" i="178"/>
  <c r="C73" i="178"/>
  <c r="B73" i="178"/>
  <c r="H72" i="178"/>
  <c r="F72" i="178"/>
  <c r="E72" i="178"/>
  <c r="C72" i="178"/>
  <c r="B72" i="178"/>
  <c r="H71" i="178"/>
  <c r="F71" i="178"/>
  <c r="E71" i="178"/>
  <c r="C71" i="178"/>
  <c r="B71" i="178"/>
  <c r="H70" i="178"/>
  <c r="F70" i="178"/>
  <c r="E70" i="178"/>
  <c r="C70" i="178"/>
  <c r="B70" i="178"/>
  <c r="H69" i="178"/>
  <c r="F69" i="178"/>
  <c r="E69" i="178"/>
  <c r="C69" i="178"/>
  <c r="B69" i="178"/>
  <c r="B68" i="178" s="1"/>
  <c r="G68" i="178"/>
  <c r="G49" i="178" s="1"/>
  <c r="E68" i="178"/>
  <c r="H67" i="178"/>
  <c r="F67" i="178"/>
  <c r="E67" i="178"/>
  <c r="C67" i="178"/>
  <c r="B67" i="178"/>
  <c r="H66" i="178"/>
  <c r="F66" i="178"/>
  <c r="E66" i="178"/>
  <c r="C66" i="178"/>
  <c r="B66" i="178"/>
  <c r="H65" i="178"/>
  <c r="F65" i="178"/>
  <c r="E65" i="178"/>
  <c r="C65" i="178"/>
  <c r="B65" i="178"/>
  <c r="H64" i="178"/>
  <c r="F64" i="178"/>
  <c r="E64" i="178"/>
  <c r="C64" i="178"/>
  <c r="B64" i="178"/>
  <c r="H63" i="178"/>
  <c r="F63" i="178"/>
  <c r="E63" i="178"/>
  <c r="C63" i="178"/>
  <c r="B63" i="178"/>
  <c r="H62" i="178"/>
  <c r="F62" i="178"/>
  <c r="E62" i="178"/>
  <c r="C62" i="178"/>
  <c r="B62" i="178"/>
  <c r="H61" i="178"/>
  <c r="F61" i="178"/>
  <c r="E61" i="178"/>
  <c r="C61" i="178"/>
  <c r="B61" i="178"/>
  <c r="H60" i="178"/>
  <c r="F60" i="178"/>
  <c r="E60" i="178"/>
  <c r="C60" i="178"/>
  <c r="B60" i="178"/>
  <c r="H59" i="178"/>
  <c r="F59" i="178"/>
  <c r="E59" i="178"/>
  <c r="C59" i="178"/>
  <c r="B59" i="178"/>
  <c r="H58" i="178"/>
  <c r="F58" i="178"/>
  <c r="E58" i="178"/>
  <c r="C58" i="178"/>
  <c r="B58" i="178"/>
  <c r="H57" i="178"/>
  <c r="F57" i="178"/>
  <c r="E57" i="178"/>
  <c r="C57" i="178"/>
  <c r="B57" i="178"/>
  <c r="H56" i="178"/>
  <c r="F56" i="178"/>
  <c r="E56" i="178"/>
  <c r="C56" i="178"/>
  <c r="B56" i="178"/>
  <c r="H55" i="178"/>
  <c r="F55" i="178"/>
  <c r="E55" i="178"/>
  <c r="C55" i="178"/>
  <c r="B55" i="178"/>
  <c r="H54" i="178"/>
  <c r="F54" i="178"/>
  <c r="F53" i="178" s="1"/>
  <c r="E54" i="178"/>
  <c r="C54" i="178"/>
  <c r="B54" i="178"/>
  <c r="H53" i="178"/>
  <c r="H52" i="178"/>
  <c r="F52" i="178"/>
  <c r="E52" i="178"/>
  <c r="C52" i="178"/>
  <c r="B52" i="178"/>
  <c r="D52" i="178" s="1"/>
  <c r="I52" i="178" s="1"/>
  <c r="H51" i="178"/>
  <c r="F51" i="178"/>
  <c r="E51" i="178"/>
  <c r="C51" i="178"/>
  <c r="B51" i="178"/>
  <c r="H50" i="178"/>
  <c r="F50" i="178"/>
  <c r="E50" i="178"/>
  <c r="C50" i="178"/>
  <c r="B50" i="178"/>
  <c r="I48" i="178"/>
  <c r="H47" i="178"/>
  <c r="F47" i="178"/>
  <c r="E47" i="178"/>
  <c r="C47" i="178"/>
  <c r="B47" i="178"/>
  <c r="H46" i="178"/>
  <c r="F46" i="178"/>
  <c r="E46" i="178"/>
  <c r="C46" i="178"/>
  <c r="B46" i="178"/>
  <c r="H45" i="178"/>
  <c r="F45" i="178"/>
  <c r="E45" i="178"/>
  <c r="C45" i="178"/>
  <c r="B45" i="178"/>
  <c r="H44" i="178"/>
  <c r="F44" i="178"/>
  <c r="E44" i="178"/>
  <c r="C44" i="178"/>
  <c r="B44" i="178"/>
  <c r="H43" i="178"/>
  <c r="F43" i="178"/>
  <c r="E43" i="178"/>
  <c r="C43" i="178"/>
  <c r="B43" i="178"/>
  <c r="H42" i="178"/>
  <c r="F42" i="178"/>
  <c r="E42" i="178"/>
  <c r="C42" i="178"/>
  <c r="B42" i="178"/>
  <c r="H41" i="178"/>
  <c r="F41" i="178"/>
  <c r="E41" i="178"/>
  <c r="C41" i="178"/>
  <c r="B41" i="178"/>
  <c r="H40" i="178"/>
  <c r="F40" i="178"/>
  <c r="E40" i="178"/>
  <c r="C40" i="178"/>
  <c r="B40" i="178"/>
  <c r="H39" i="178"/>
  <c r="F39" i="178"/>
  <c r="E39" i="178"/>
  <c r="C39" i="178"/>
  <c r="B39" i="178"/>
  <c r="H38" i="178"/>
  <c r="F38" i="178"/>
  <c r="E38" i="178"/>
  <c r="C38" i="178"/>
  <c r="B38" i="178"/>
  <c r="H37" i="178"/>
  <c r="F37" i="178"/>
  <c r="E37" i="178"/>
  <c r="C37" i="178"/>
  <c r="B37" i="178"/>
  <c r="H36" i="178"/>
  <c r="F36" i="178"/>
  <c r="E36" i="178"/>
  <c r="C36" i="178"/>
  <c r="B36" i="178"/>
  <c r="H35" i="178"/>
  <c r="F35" i="178"/>
  <c r="E35" i="178"/>
  <c r="C35" i="178"/>
  <c r="B35" i="178"/>
  <c r="H34" i="178"/>
  <c r="F34" i="178"/>
  <c r="E34" i="178"/>
  <c r="C34" i="178"/>
  <c r="B34" i="178"/>
  <c r="H33" i="178"/>
  <c r="F33" i="178"/>
  <c r="E33" i="178"/>
  <c r="C33" i="178"/>
  <c r="B33" i="178"/>
  <c r="H32" i="178"/>
  <c r="F32" i="178"/>
  <c r="F30" i="178" s="1"/>
  <c r="E32" i="178"/>
  <c r="C32" i="178"/>
  <c r="B32" i="178"/>
  <c r="H31" i="178"/>
  <c r="H30" i="178" s="1"/>
  <c r="F31" i="178"/>
  <c r="E31" i="178"/>
  <c r="C31" i="178"/>
  <c r="B31" i="178"/>
  <c r="G30" i="178"/>
  <c r="B30" i="178"/>
  <c r="H29" i="178"/>
  <c r="G29" i="178"/>
  <c r="F29" i="178"/>
  <c r="E29" i="178"/>
  <c r="C29" i="178"/>
  <c r="B29" i="178"/>
  <c r="H28" i="178"/>
  <c r="F28" i="178"/>
  <c r="F26" i="178" s="1"/>
  <c r="E28" i="178"/>
  <c r="C28" i="178"/>
  <c r="B28" i="178"/>
  <c r="H27" i="178"/>
  <c r="H26" i="178" s="1"/>
  <c r="F27" i="178"/>
  <c r="E27" i="178"/>
  <c r="C27" i="178"/>
  <c r="B27" i="178"/>
  <c r="G26" i="178"/>
  <c r="B26" i="178"/>
  <c r="H25" i="178"/>
  <c r="F25" i="178"/>
  <c r="E25" i="178"/>
  <c r="C25" i="178"/>
  <c r="B25" i="178"/>
  <c r="H24" i="178"/>
  <c r="F24" i="178"/>
  <c r="E24" i="178"/>
  <c r="C24" i="178"/>
  <c r="B24" i="178"/>
  <c r="D24" i="178" s="1"/>
  <c r="I24" i="178" s="1"/>
  <c r="H23" i="178"/>
  <c r="F23" i="178"/>
  <c r="E23" i="178"/>
  <c r="C23" i="178"/>
  <c r="B23" i="178"/>
  <c r="H22" i="178"/>
  <c r="H21" i="178" s="1"/>
  <c r="F22" i="178"/>
  <c r="E22" i="178"/>
  <c r="E21" i="178" s="1"/>
  <c r="C22" i="178"/>
  <c r="B22" i="178"/>
  <c r="B21" i="178" s="1"/>
  <c r="G21" i="178"/>
  <c r="C21" i="178"/>
  <c r="H20" i="178"/>
  <c r="F20" i="178"/>
  <c r="E20" i="178"/>
  <c r="C20" i="178"/>
  <c r="B20" i="178"/>
  <c r="H19" i="178"/>
  <c r="F19" i="178"/>
  <c r="E19" i="178"/>
  <c r="C19" i="178"/>
  <c r="B19" i="178"/>
  <c r="D19" i="178" s="1"/>
  <c r="I19" i="178" s="1"/>
  <c r="H18" i="178"/>
  <c r="F18" i="178"/>
  <c r="E18" i="178"/>
  <c r="C18" i="178"/>
  <c r="B18" i="178"/>
  <c r="H17" i="178"/>
  <c r="F17" i="178"/>
  <c r="E17" i="178"/>
  <c r="C17" i="178"/>
  <c r="B17" i="178"/>
  <c r="D17" i="178" s="1"/>
  <c r="I17" i="178" s="1"/>
  <c r="H16" i="178"/>
  <c r="F16" i="178"/>
  <c r="E16" i="178"/>
  <c r="C16" i="178"/>
  <c r="B16" i="178"/>
  <c r="H15" i="178"/>
  <c r="F15" i="178"/>
  <c r="E15" i="178"/>
  <c r="C15" i="178"/>
  <c r="B15" i="178"/>
  <c r="D15" i="178" s="1"/>
  <c r="I15" i="178" s="1"/>
  <c r="H14" i="178"/>
  <c r="F14" i="178"/>
  <c r="F13" i="178" s="1"/>
  <c r="E14" i="178"/>
  <c r="C14" i="178"/>
  <c r="C13" i="178" s="1"/>
  <c r="B14" i="178"/>
  <c r="H13" i="178"/>
  <c r="G13" i="178"/>
  <c r="E13" i="178"/>
  <c r="H12" i="178"/>
  <c r="F12" i="178"/>
  <c r="E12" i="178"/>
  <c r="C12" i="178"/>
  <c r="B12" i="178"/>
  <c r="H11" i="178"/>
  <c r="F11" i="178"/>
  <c r="E11" i="178"/>
  <c r="C11" i="178"/>
  <c r="B11" i="178"/>
  <c r="H10" i="178"/>
  <c r="G10" i="178"/>
  <c r="F10" i="178"/>
  <c r="E10" i="178"/>
  <c r="C10" i="178"/>
  <c r="B10" i="178"/>
  <c r="H9" i="178"/>
  <c r="G9" i="178"/>
  <c r="F9" i="178"/>
  <c r="E9" i="178"/>
  <c r="C9" i="178"/>
  <c r="B9" i="178"/>
  <c r="H8" i="178"/>
  <c r="G8" i="178"/>
  <c r="F8" i="178"/>
  <c r="E8" i="178"/>
  <c r="C8" i="178"/>
  <c r="B8" i="178"/>
  <c r="H7" i="178"/>
  <c r="G7" i="178"/>
  <c r="F7" i="178"/>
  <c r="E7" i="178"/>
  <c r="C7" i="178"/>
  <c r="B7" i="178"/>
  <c r="A3" i="178"/>
  <c r="A1" i="178"/>
  <c r="K39" i="179" l="1"/>
  <c r="K89" i="179"/>
  <c r="K6" i="179"/>
  <c r="K7" i="179"/>
  <c r="K8" i="179"/>
  <c r="K9" i="179"/>
  <c r="C12" i="179"/>
  <c r="G12" i="179"/>
  <c r="K16" i="179"/>
  <c r="K17" i="179"/>
  <c r="K18" i="179"/>
  <c r="K19" i="179"/>
  <c r="K21" i="179"/>
  <c r="K22" i="179"/>
  <c r="I48" i="181"/>
  <c r="I95" i="181" s="1"/>
  <c r="D48" i="181"/>
  <c r="D95" i="181" s="1"/>
  <c r="C20" i="181"/>
  <c r="H20" i="181"/>
  <c r="L20" i="181"/>
  <c r="N20" i="181"/>
  <c r="O30" i="181"/>
  <c r="O29" i="181" s="1"/>
  <c r="O32" i="181"/>
  <c r="O33" i="181"/>
  <c r="O34" i="181"/>
  <c r="O36" i="181"/>
  <c r="O55" i="181"/>
  <c r="O56" i="181"/>
  <c r="O57" i="181"/>
  <c r="O59" i="181"/>
  <c r="O60" i="181"/>
  <c r="O61" i="181"/>
  <c r="O63" i="181"/>
  <c r="O64" i="181"/>
  <c r="O65" i="181"/>
  <c r="O84" i="181"/>
  <c r="O85" i="181"/>
  <c r="O86" i="181"/>
  <c r="O89" i="181"/>
  <c r="O93" i="181"/>
  <c r="G48" i="181"/>
  <c r="G95" i="181" s="1"/>
  <c r="M48" i="181"/>
  <c r="M95" i="181" s="1"/>
  <c r="C52" i="181"/>
  <c r="E52" i="181"/>
  <c r="J52" i="181"/>
  <c r="L52" i="181"/>
  <c r="N52" i="181"/>
  <c r="B67" i="181"/>
  <c r="B48" i="181" s="1"/>
  <c r="B95" i="181" s="1"/>
  <c r="G67" i="181"/>
  <c r="K67" i="181"/>
  <c r="K48" i="181" s="1"/>
  <c r="K95" i="181" s="1"/>
  <c r="O8" i="181"/>
  <c r="O13" i="181"/>
  <c r="O12" i="181" s="1"/>
  <c r="O16" i="181"/>
  <c r="O21" i="181"/>
  <c r="O49" i="181"/>
  <c r="O53" i="181"/>
  <c r="O76" i="181"/>
  <c r="O80" i="181"/>
  <c r="O83" i="181"/>
  <c r="O87" i="181"/>
  <c r="O92" i="181"/>
  <c r="O69" i="181"/>
  <c r="O67" i="181" s="1"/>
  <c r="O22" i="181"/>
  <c r="O26" i="181"/>
  <c r="O25" i="181" s="1"/>
  <c r="O35" i="181"/>
  <c r="O38" i="181"/>
  <c r="O42" i="181"/>
  <c r="O46" i="181"/>
  <c r="O50" i="181"/>
  <c r="O54" i="181"/>
  <c r="O58" i="181"/>
  <c r="O62" i="181"/>
  <c r="O66" i="181"/>
  <c r="C67" i="181"/>
  <c r="C48" i="181" s="1"/>
  <c r="E67" i="181"/>
  <c r="E48" i="181" s="1"/>
  <c r="E95" i="181" s="1"/>
  <c r="H67" i="181"/>
  <c r="H48" i="181" s="1"/>
  <c r="H95" i="181" s="1"/>
  <c r="J67" i="181"/>
  <c r="L67" i="181"/>
  <c r="N67" i="181"/>
  <c r="O70" i="181"/>
  <c r="O91" i="181"/>
  <c r="O90" i="181" s="1"/>
  <c r="O94" i="181"/>
  <c r="L7" i="180"/>
  <c r="M7" i="180" s="1"/>
  <c r="L9" i="180"/>
  <c r="M9" i="180" s="1"/>
  <c r="L11" i="180"/>
  <c r="M11" i="180" s="1"/>
  <c r="E12" i="180"/>
  <c r="E96" i="180" s="1"/>
  <c r="G12" i="180"/>
  <c r="I12" i="180"/>
  <c r="L15" i="180"/>
  <c r="M15" i="180" s="1"/>
  <c r="L17" i="180"/>
  <c r="M17" i="180" s="1"/>
  <c r="L19" i="180"/>
  <c r="M19" i="180" s="1"/>
  <c r="C20" i="180"/>
  <c r="E20" i="180"/>
  <c r="G20" i="180"/>
  <c r="G96" i="180" s="1"/>
  <c r="I20" i="180"/>
  <c r="L23" i="180"/>
  <c r="M23" i="180" s="1"/>
  <c r="L26" i="180"/>
  <c r="L28" i="180"/>
  <c r="M28" i="180" s="1"/>
  <c r="C29" i="180"/>
  <c r="B29" i="180"/>
  <c r="B96" i="180" s="1"/>
  <c r="D29" i="180"/>
  <c r="F29" i="180"/>
  <c r="F96" i="180" s="1"/>
  <c r="H29" i="180"/>
  <c r="K29" i="180"/>
  <c r="L31" i="180"/>
  <c r="M31" i="180" s="1"/>
  <c r="L33" i="180"/>
  <c r="M33" i="180" s="1"/>
  <c r="L35" i="180"/>
  <c r="M35" i="180" s="1"/>
  <c r="L37" i="180"/>
  <c r="M37" i="180" s="1"/>
  <c r="L38" i="180"/>
  <c r="M38" i="180" s="1"/>
  <c r="L40" i="180"/>
  <c r="M40" i="180" s="1"/>
  <c r="L42" i="180"/>
  <c r="M42" i="180" s="1"/>
  <c r="L44" i="180"/>
  <c r="M44" i="180" s="1"/>
  <c r="L46" i="180"/>
  <c r="M46" i="180" s="1"/>
  <c r="L50" i="180"/>
  <c r="M50" i="180" s="1"/>
  <c r="L53" i="180"/>
  <c r="M53" i="180" s="1"/>
  <c r="L55" i="180"/>
  <c r="M55" i="180" s="1"/>
  <c r="L57" i="180"/>
  <c r="M57" i="180" s="1"/>
  <c r="L60" i="180"/>
  <c r="M60" i="180" s="1"/>
  <c r="L62" i="180"/>
  <c r="M62" i="180" s="1"/>
  <c r="L64" i="180"/>
  <c r="M64" i="180" s="1"/>
  <c r="L66" i="180"/>
  <c r="M66" i="180" s="1"/>
  <c r="B67" i="180"/>
  <c r="D67" i="180"/>
  <c r="F67" i="180"/>
  <c r="H67" i="180"/>
  <c r="K67" i="180"/>
  <c r="L69" i="180"/>
  <c r="M69" i="180" s="1"/>
  <c r="L71" i="180"/>
  <c r="M71" i="180" s="1"/>
  <c r="L73" i="180"/>
  <c r="M73" i="180" s="1"/>
  <c r="L75" i="180"/>
  <c r="M75" i="180" s="1"/>
  <c r="L77" i="180"/>
  <c r="M77" i="180" s="1"/>
  <c r="L79" i="180"/>
  <c r="M79" i="180" s="1"/>
  <c r="L81" i="180"/>
  <c r="M81" i="180" s="1"/>
  <c r="L83" i="180"/>
  <c r="M83" i="180" s="1"/>
  <c r="L85" i="180"/>
  <c r="M85" i="180" s="1"/>
  <c r="L87" i="180"/>
  <c r="M87" i="180" s="1"/>
  <c r="L92" i="180"/>
  <c r="M92" i="180" s="1"/>
  <c r="L94" i="180"/>
  <c r="M94" i="180" s="1"/>
  <c r="C48" i="180"/>
  <c r="E48" i="180"/>
  <c r="I48" i="180"/>
  <c r="B48" i="180"/>
  <c r="D48" i="180"/>
  <c r="F48" i="180"/>
  <c r="H48" i="180"/>
  <c r="K48" i="180"/>
  <c r="K96" i="180" s="1"/>
  <c r="C12" i="180"/>
  <c r="L13" i="180"/>
  <c r="M26" i="180"/>
  <c r="L25" i="180"/>
  <c r="M25" i="180" s="1"/>
  <c r="M30" i="180"/>
  <c r="L29" i="180"/>
  <c r="M54" i="180"/>
  <c r="L52" i="180"/>
  <c r="M52" i="180" s="1"/>
  <c r="C96" i="180"/>
  <c r="M93" i="180"/>
  <c r="L91" i="180"/>
  <c r="I96" i="180"/>
  <c r="L21" i="180"/>
  <c r="L49" i="180"/>
  <c r="L51" i="180"/>
  <c r="M51" i="180" s="1"/>
  <c r="L68" i="180"/>
  <c r="L70" i="180"/>
  <c r="M70" i="180" s="1"/>
  <c r="L72" i="180"/>
  <c r="M72" i="180" s="1"/>
  <c r="L74" i="180"/>
  <c r="M74" i="180" s="1"/>
  <c r="L76" i="180"/>
  <c r="M76" i="180" s="1"/>
  <c r="L78" i="180"/>
  <c r="M78" i="180" s="1"/>
  <c r="L80" i="180"/>
  <c r="M80" i="180" s="1"/>
  <c r="L82" i="180"/>
  <c r="M82" i="180" s="1"/>
  <c r="L84" i="180"/>
  <c r="M84" i="180" s="1"/>
  <c r="L86" i="180"/>
  <c r="M86" i="180" s="1"/>
  <c r="L90" i="180"/>
  <c r="M90" i="180" s="1"/>
  <c r="D96" i="180"/>
  <c r="H96" i="180"/>
  <c r="D12" i="178"/>
  <c r="I12" i="178" s="1"/>
  <c r="D54" i="178"/>
  <c r="C53" i="178"/>
  <c r="D62" i="178"/>
  <c r="I62" i="178" s="1"/>
  <c r="D64" i="178"/>
  <c r="I64" i="178" s="1"/>
  <c r="D66" i="178"/>
  <c r="I66" i="178" s="1"/>
  <c r="C68" i="178"/>
  <c r="F68" i="178"/>
  <c r="D70" i="178"/>
  <c r="I70" i="178" s="1"/>
  <c r="D72" i="178"/>
  <c r="I72" i="178" s="1"/>
  <c r="D74" i="178"/>
  <c r="I74" i="178" s="1"/>
  <c r="D76" i="178"/>
  <c r="I76" i="178" s="1"/>
  <c r="D78" i="178"/>
  <c r="I78" i="178" s="1"/>
  <c r="D80" i="178"/>
  <c r="I80" i="178" s="1"/>
  <c r="D82" i="178"/>
  <c r="I82" i="178" s="1"/>
  <c r="D84" i="178"/>
  <c r="I84" i="178" s="1"/>
  <c r="D86" i="178"/>
  <c r="I86" i="178" s="1"/>
  <c r="D88" i="178"/>
  <c r="I88" i="178" s="1"/>
  <c r="D7" i="178"/>
  <c r="I7" i="178" s="1"/>
  <c r="D8" i="178"/>
  <c r="I8" i="178" s="1"/>
  <c r="D9" i="178"/>
  <c r="I9" i="178" s="1"/>
  <c r="D10" i="178"/>
  <c r="I10" i="178" s="1"/>
  <c r="D11" i="178"/>
  <c r="I11" i="178" s="1"/>
  <c r="B13" i="178"/>
  <c r="D16" i="178"/>
  <c r="I16" i="178" s="1"/>
  <c r="D18" i="178"/>
  <c r="I18" i="178" s="1"/>
  <c r="D20" i="178"/>
  <c r="I20" i="178" s="1"/>
  <c r="F21" i="178"/>
  <c r="D23" i="178"/>
  <c r="I23" i="178" s="1"/>
  <c r="D25" i="178"/>
  <c r="I25" i="178" s="1"/>
  <c r="C26" i="178"/>
  <c r="D28" i="178"/>
  <c r="I28" i="178" s="1"/>
  <c r="C30" i="178"/>
  <c r="D32" i="178"/>
  <c r="I32" i="178" s="1"/>
  <c r="D34" i="178"/>
  <c r="I34" i="178" s="1"/>
  <c r="D36" i="178"/>
  <c r="I36" i="178" s="1"/>
  <c r="D38" i="178"/>
  <c r="I38" i="178" s="1"/>
  <c r="D40" i="178"/>
  <c r="I40" i="178" s="1"/>
  <c r="D42" i="178"/>
  <c r="I42" i="178" s="1"/>
  <c r="D44" i="178"/>
  <c r="I44" i="178" s="1"/>
  <c r="D46" i="178"/>
  <c r="I46" i="178" s="1"/>
  <c r="F49" i="178"/>
  <c r="D51" i="178"/>
  <c r="I51" i="178" s="1"/>
  <c r="D55" i="178"/>
  <c r="I55" i="178" s="1"/>
  <c r="E53" i="178"/>
  <c r="E49" i="178" s="1"/>
  <c r="D57" i="178"/>
  <c r="I57" i="178" s="1"/>
  <c r="D59" i="178"/>
  <c r="I59" i="178" s="1"/>
  <c r="D61" i="178"/>
  <c r="I61" i="178" s="1"/>
  <c r="D63" i="178"/>
  <c r="I63" i="178" s="1"/>
  <c r="D65" i="178"/>
  <c r="I65" i="178" s="1"/>
  <c r="D67" i="178"/>
  <c r="I67" i="178" s="1"/>
  <c r="D69" i="178"/>
  <c r="I69" i="178" s="1"/>
  <c r="D71" i="178"/>
  <c r="I71" i="178" s="1"/>
  <c r="D73" i="178"/>
  <c r="I73" i="178" s="1"/>
  <c r="D75" i="178"/>
  <c r="I75" i="178" s="1"/>
  <c r="D77" i="178"/>
  <c r="I77" i="178" s="1"/>
  <c r="D81" i="178"/>
  <c r="I81" i="178" s="1"/>
  <c r="D83" i="178"/>
  <c r="I83" i="178" s="1"/>
  <c r="D85" i="178"/>
  <c r="I85" i="178" s="1"/>
  <c r="D87" i="178"/>
  <c r="I87" i="178" s="1"/>
  <c r="D93" i="178"/>
  <c r="I93" i="178" s="1"/>
  <c r="K10" i="179"/>
  <c r="K11" i="179"/>
  <c r="K13" i="179"/>
  <c r="D12" i="179"/>
  <c r="F12" i="179"/>
  <c r="H12" i="179"/>
  <c r="J12" i="179"/>
  <c r="K14" i="179"/>
  <c r="K15" i="179"/>
  <c r="K23" i="179"/>
  <c r="K24" i="179"/>
  <c r="K26" i="179"/>
  <c r="K27" i="179"/>
  <c r="K32" i="179"/>
  <c r="K49" i="179"/>
  <c r="K51" i="179"/>
  <c r="K53" i="179"/>
  <c r="K55" i="179"/>
  <c r="K57" i="179"/>
  <c r="K59" i="179"/>
  <c r="K61" i="179"/>
  <c r="K63" i="179"/>
  <c r="K65" i="179"/>
  <c r="K69" i="179"/>
  <c r="K71" i="179"/>
  <c r="K73" i="179"/>
  <c r="K75" i="179"/>
  <c r="K77" i="179"/>
  <c r="K79" i="179"/>
  <c r="K81" i="179"/>
  <c r="K83" i="179"/>
  <c r="K85" i="179"/>
  <c r="K87" i="179"/>
  <c r="D90" i="179"/>
  <c r="F90" i="179"/>
  <c r="H90" i="179"/>
  <c r="J90" i="179"/>
  <c r="K92" i="179"/>
  <c r="E90" i="179"/>
  <c r="I90" i="179"/>
  <c r="K93" i="179"/>
  <c r="D48" i="179"/>
  <c r="H48" i="179"/>
  <c r="C48" i="179"/>
  <c r="E48" i="179"/>
  <c r="E95" i="179" s="1"/>
  <c r="G48" i="179"/>
  <c r="G95" i="179" s="1"/>
  <c r="J48" i="179"/>
  <c r="F95" i="179"/>
  <c r="I95" i="179"/>
  <c r="K20" i="179"/>
  <c r="K12" i="179"/>
  <c r="K25" i="179"/>
  <c r="D95" i="179"/>
  <c r="H95" i="179"/>
  <c r="C95" i="179"/>
  <c r="B12" i="179"/>
  <c r="K28" i="179"/>
  <c r="K30" i="179"/>
  <c r="B29" i="179"/>
  <c r="J29" i="179"/>
  <c r="J95" i="179" s="1"/>
  <c r="K31" i="179"/>
  <c r="K50" i="179"/>
  <c r="K54" i="179"/>
  <c r="K56" i="179"/>
  <c r="K58" i="179"/>
  <c r="K60" i="179"/>
  <c r="K62" i="179"/>
  <c r="K64" i="179"/>
  <c r="K66" i="179"/>
  <c r="K68" i="179"/>
  <c r="K70" i="179"/>
  <c r="K72" i="179"/>
  <c r="K74" i="179"/>
  <c r="K76" i="179"/>
  <c r="K78" i="179"/>
  <c r="K80" i="179"/>
  <c r="K82" i="179"/>
  <c r="K84" i="179"/>
  <c r="K86" i="179"/>
  <c r="K91" i="179"/>
  <c r="B90" i="179"/>
  <c r="D68" i="178"/>
  <c r="I68" i="178" s="1"/>
  <c r="I54" i="178"/>
  <c r="D53" i="178"/>
  <c r="I53" i="178" s="1"/>
  <c r="D14" i="178"/>
  <c r="D22" i="178"/>
  <c r="D50" i="178"/>
  <c r="C91" i="178"/>
  <c r="D27" i="178"/>
  <c r="E26" i="178"/>
  <c r="D29" i="178"/>
  <c r="I29" i="178" s="1"/>
  <c r="D31" i="178"/>
  <c r="E30" i="178"/>
  <c r="D33" i="178"/>
  <c r="I33" i="178" s="1"/>
  <c r="D35" i="178"/>
  <c r="I35" i="178" s="1"/>
  <c r="D37" i="178"/>
  <c r="I37" i="178" s="1"/>
  <c r="D39" i="178"/>
  <c r="I39" i="178" s="1"/>
  <c r="D41" i="178"/>
  <c r="I41" i="178" s="1"/>
  <c r="D43" i="178"/>
  <c r="I43" i="178" s="1"/>
  <c r="D45" i="178"/>
  <c r="I45" i="178" s="1"/>
  <c r="D47" i="178"/>
  <c r="I47" i="178" s="1"/>
  <c r="B53" i="178"/>
  <c r="B49" i="178" s="1"/>
  <c r="B97" i="178" s="1"/>
  <c r="H49" i="178"/>
  <c r="H97" i="178" s="1"/>
  <c r="D90" i="178"/>
  <c r="I90" i="178" s="1"/>
  <c r="G97" i="178"/>
  <c r="D56" i="178"/>
  <c r="I56" i="178" s="1"/>
  <c r="D58" i="178"/>
  <c r="I58" i="178" s="1"/>
  <c r="D60" i="178"/>
  <c r="I60" i="178" s="1"/>
  <c r="D79" i="178"/>
  <c r="I79" i="178" s="1"/>
  <c r="F97" i="178"/>
  <c r="D92" i="178"/>
  <c r="I92" i="178" s="1"/>
  <c r="E91" i="178"/>
  <c r="D94" i="178"/>
  <c r="I94" i="178" s="1"/>
  <c r="D95" i="178"/>
  <c r="I95" i="178" s="1"/>
  <c r="N48" i="181" l="1"/>
  <c r="N95" i="181" s="1"/>
  <c r="J48" i="181"/>
  <c r="J95" i="181" s="1"/>
  <c r="L48" i="181"/>
  <c r="L95" i="181" s="1"/>
  <c r="C95" i="181"/>
  <c r="O52" i="181"/>
  <c r="O48" i="181" s="1"/>
  <c r="O20" i="181"/>
  <c r="M29" i="180"/>
  <c r="M21" i="180"/>
  <c r="L20" i="180"/>
  <c r="M20" i="180" s="1"/>
  <c r="M13" i="180"/>
  <c r="L12" i="180"/>
  <c r="M12" i="180" s="1"/>
  <c r="M68" i="180"/>
  <c r="L67" i="180"/>
  <c r="M67" i="180" s="1"/>
  <c r="M49" i="180"/>
  <c r="L48" i="180"/>
  <c r="M91" i="180"/>
  <c r="C49" i="178"/>
  <c r="E97" i="178"/>
  <c r="K90" i="179"/>
  <c r="K67" i="179"/>
  <c r="K29" i="179"/>
  <c r="B95" i="179"/>
  <c r="K52" i="179"/>
  <c r="I31" i="178"/>
  <c r="D30" i="178"/>
  <c r="I27" i="178"/>
  <c r="D26" i="178"/>
  <c r="C97" i="178"/>
  <c r="D91" i="178"/>
  <c r="D13" i="178"/>
  <c r="I13" i="178" s="1"/>
  <c r="I14" i="178"/>
  <c r="D49" i="178"/>
  <c r="I49" i="178" s="1"/>
  <c r="I50" i="178"/>
  <c r="D21" i="178"/>
  <c r="I22" i="178"/>
  <c r="O95" i="181" l="1"/>
  <c r="L96" i="180"/>
  <c r="M48" i="180"/>
  <c r="M96" i="180" s="1"/>
  <c r="K48" i="179"/>
  <c r="I21" i="178"/>
  <c r="D97" i="178"/>
  <c r="I91" i="178"/>
  <c r="I26" i="178"/>
  <c r="I30" i="178"/>
  <c r="K95" i="179" l="1"/>
  <c r="I97" i="178"/>
  <c r="E80" i="177" l="1"/>
  <c r="E79" i="177"/>
  <c r="E76" i="177" s="1"/>
  <c r="D76" i="177"/>
  <c r="C76" i="177"/>
  <c r="B76" i="177"/>
  <c r="E74" i="177"/>
  <c r="E73" i="177"/>
  <c r="G73" i="177" s="1"/>
  <c r="E72" i="177"/>
  <c r="E71" i="177"/>
  <c r="E70" i="177"/>
  <c r="E69" i="177"/>
  <c r="E68" i="177"/>
  <c r="E65" i="177"/>
  <c r="E63" i="177" s="1"/>
  <c r="D63" i="177"/>
  <c r="C63" i="177"/>
  <c r="B63" i="177"/>
  <c r="E61" i="177"/>
  <c r="E59" i="177" s="1"/>
  <c r="D59" i="177"/>
  <c r="C59" i="177"/>
  <c r="B59" i="177"/>
  <c r="E57" i="177"/>
  <c r="E55" i="177" s="1"/>
  <c r="D55" i="177"/>
  <c r="C55" i="177"/>
  <c r="B55" i="177"/>
  <c r="E53" i="177"/>
  <c r="E52" i="177"/>
  <c r="E50" i="177"/>
  <c r="E49" i="177"/>
  <c r="E48" i="177"/>
  <c r="E46" i="177"/>
  <c r="D46" i="177"/>
  <c r="C46" i="177"/>
  <c r="B46" i="177"/>
  <c r="E44" i="177"/>
  <c r="E42" i="177" s="1"/>
  <c r="D42" i="177"/>
  <c r="C42" i="177"/>
  <c r="B42" i="177"/>
  <c r="E40" i="177"/>
  <c r="E38" i="177"/>
  <c r="E37" i="177"/>
  <c r="E36" i="177"/>
  <c r="D34" i="177"/>
  <c r="C34" i="177"/>
  <c r="B34" i="177"/>
  <c r="E31" i="177"/>
  <c r="E29" i="177"/>
  <c r="D29" i="177"/>
  <c r="C29" i="177"/>
  <c r="B29" i="177"/>
  <c r="E27" i="177"/>
  <c r="E24" i="177" s="1"/>
  <c r="D24" i="177"/>
  <c r="C24" i="177"/>
  <c r="B24" i="177"/>
  <c r="E22" i="177"/>
  <c r="E19" i="177"/>
  <c r="E18" i="177"/>
  <c r="E17" i="177"/>
  <c r="D15" i="177"/>
  <c r="D14" i="177" s="1"/>
  <c r="D7" i="177" s="1"/>
  <c r="D6" i="177" s="1"/>
  <c r="C15" i="177"/>
  <c r="B15" i="177"/>
  <c r="B14" i="177" s="1"/>
  <c r="B7" i="177" s="1"/>
  <c r="C14" i="177"/>
  <c r="C7" i="177" s="1"/>
  <c r="C6" i="177" s="1"/>
  <c r="E12" i="177"/>
  <c r="E11" i="177"/>
  <c r="E10" i="177"/>
  <c r="E8" i="177" s="1"/>
  <c r="D8" i="177"/>
  <c r="C8" i="177"/>
  <c r="B8" i="177"/>
  <c r="A2" i="177"/>
  <c r="H259" i="176"/>
  <c r="G259" i="176"/>
  <c r="H258" i="176"/>
  <c r="G258" i="176"/>
  <c r="H257" i="176"/>
  <c r="G257" i="176"/>
  <c r="H256" i="176"/>
  <c r="G256" i="176"/>
  <c r="J256" i="176" s="1"/>
  <c r="L256" i="176" s="1"/>
  <c r="H255" i="176"/>
  <c r="G255" i="176"/>
  <c r="H254" i="176"/>
  <c r="G254" i="176"/>
  <c r="J254" i="176" s="1"/>
  <c r="H253" i="176"/>
  <c r="G253" i="176"/>
  <c r="J253" i="176" s="1"/>
  <c r="H252" i="176"/>
  <c r="G252" i="176"/>
  <c r="H251" i="176"/>
  <c r="G251" i="176"/>
  <c r="H250" i="176"/>
  <c r="G250" i="176"/>
  <c r="J250" i="176" s="1"/>
  <c r="H249" i="176"/>
  <c r="F249" i="176"/>
  <c r="E249" i="176"/>
  <c r="H247" i="176"/>
  <c r="G247" i="176"/>
  <c r="H245" i="176"/>
  <c r="L245" i="176" s="1"/>
  <c r="L244" i="176" s="1"/>
  <c r="H244" i="176"/>
  <c r="D244" i="176"/>
  <c r="C244" i="176"/>
  <c r="B244" i="176"/>
  <c r="H242" i="176"/>
  <c r="J242" i="176" s="1"/>
  <c r="H241" i="176"/>
  <c r="L241" i="176" s="1"/>
  <c r="H240" i="176"/>
  <c r="J240" i="176" s="1"/>
  <c r="J239" i="176"/>
  <c r="H239" i="176"/>
  <c r="L239" i="176" s="1"/>
  <c r="H238" i="176"/>
  <c r="J238" i="176" s="1"/>
  <c r="H237" i="176"/>
  <c r="L237" i="176" s="1"/>
  <c r="H236" i="176"/>
  <c r="J236" i="176" s="1"/>
  <c r="H235" i="176"/>
  <c r="L235" i="176" s="1"/>
  <c r="H234" i="176"/>
  <c r="J234" i="176" s="1"/>
  <c r="I233" i="176"/>
  <c r="D233" i="176"/>
  <c r="C233" i="176"/>
  <c r="C232" i="176" s="1"/>
  <c r="B233" i="176"/>
  <c r="G232" i="176"/>
  <c r="F232" i="176"/>
  <c r="E232" i="176"/>
  <c r="D232" i="176"/>
  <c r="B232" i="176"/>
  <c r="H230" i="176"/>
  <c r="G230" i="176"/>
  <c r="J230" i="176" s="1"/>
  <c r="D230" i="176"/>
  <c r="L230" i="176" s="1"/>
  <c r="H229" i="176"/>
  <c r="G229" i="176"/>
  <c r="D229" i="176"/>
  <c r="L229" i="176" s="1"/>
  <c r="H228" i="176"/>
  <c r="G228" i="176"/>
  <c r="J228" i="176" s="1"/>
  <c r="D228" i="176"/>
  <c r="L228" i="176" s="1"/>
  <c r="H227" i="176"/>
  <c r="G227" i="176"/>
  <c r="D227" i="176"/>
  <c r="L227" i="176" s="1"/>
  <c r="H226" i="176"/>
  <c r="G226" i="176"/>
  <c r="J226" i="176" s="1"/>
  <c r="D226" i="176"/>
  <c r="L226" i="176" s="1"/>
  <c r="H225" i="176"/>
  <c r="G225" i="176"/>
  <c r="D225" i="176"/>
  <c r="L225" i="176" s="1"/>
  <c r="H224" i="176"/>
  <c r="G224" i="176"/>
  <c r="D224" i="176"/>
  <c r="L224" i="176" s="1"/>
  <c r="H223" i="176"/>
  <c r="G223" i="176"/>
  <c r="D223" i="176"/>
  <c r="L223" i="176" s="1"/>
  <c r="H222" i="176"/>
  <c r="G222" i="176"/>
  <c r="J222" i="176" s="1"/>
  <c r="D222" i="176"/>
  <c r="L222" i="176" s="1"/>
  <c r="G221" i="176"/>
  <c r="H220" i="176"/>
  <c r="G220" i="176"/>
  <c r="J220" i="176" s="1"/>
  <c r="D220" i="176"/>
  <c r="L220" i="176" s="1"/>
  <c r="H219" i="176"/>
  <c r="G219" i="176"/>
  <c r="D219" i="176"/>
  <c r="L219" i="176" s="1"/>
  <c r="H218" i="176"/>
  <c r="G218" i="176"/>
  <c r="J218" i="176" s="1"/>
  <c r="D218" i="176"/>
  <c r="L218" i="176" s="1"/>
  <c r="H217" i="176"/>
  <c r="G217" i="176"/>
  <c r="D217" i="176"/>
  <c r="L217" i="176" s="1"/>
  <c r="H216" i="176"/>
  <c r="G216" i="176"/>
  <c r="G215" i="176" s="1"/>
  <c r="D216" i="176"/>
  <c r="L216" i="176" s="1"/>
  <c r="H215" i="176"/>
  <c r="F215" i="176"/>
  <c r="F213" i="176" s="1"/>
  <c r="E215" i="176"/>
  <c r="C215" i="176"/>
  <c r="B215" i="176"/>
  <c r="H214" i="176"/>
  <c r="G214" i="176"/>
  <c r="J214" i="176" s="1"/>
  <c r="B214" i="176"/>
  <c r="E213" i="176"/>
  <c r="C213" i="176"/>
  <c r="H211" i="176"/>
  <c r="L211" i="176" s="1"/>
  <c r="G211" i="176"/>
  <c r="J211" i="176" s="1"/>
  <c r="D211" i="176"/>
  <c r="H210" i="176"/>
  <c r="L210" i="176" s="1"/>
  <c r="G210" i="176"/>
  <c r="D210" i="176"/>
  <c r="H209" i="176"/>
  <c r="L209" i="176" s="1"/>
  <c r="G209" i="176"/>
  <c r="D209" i="176"/>
  <c r="H208" i="176"/>
  <c r="L208" i="176" s="1"/>
  <c r="G208" i="176"/>
  <c r="J208" i="176" s="1"/>
  <c r="D208" i="176"/>
  <c r="H207" i="176"/>
  <c r="L207" i="176" s="1"/>
  <c r="G207" i="176"/>
  <c r="D207" i="176"/>
  <c r="H206" i="176"/>
  <c r="L206" i="176" s="1"/>
  <c r="D206" i="176"/>
  <c r="H205" i="176"/>
  <c r="L205" i="176" s="1"/>
  <c r="G205" i="176"/>
  <c r="J205" i="176" s="1"/>
  <c r="D205" i="176"/>
  <c r="H204" i="176"/>
  <c r="L204" i="176" s="1"/>
  <c r="G204" i="176"/>
  <c r="D204" i="176"/>
  <c r="H203" i="176"/>
  <c r="L203" i="176" s="1"/>
  <c r="G203" i="176"/>
  <c r="D203" i="176"/>
  <c r="H202" i="176"/>
  <c r="L202" i="176" s="1"/>
  <c r="G202" i="176"/>
  <c r="J202" i="176" s="1"/>
  <c r="D202" i="176"/>
  <c r="H201" i="176"/>
  <c r="J201" i="176" s="1"/>
  <c r="D201" i="176"/>
  <c r="H200" i="176"/>
  <c r="L200" i="176" s="1"/>
  <c r="D200" i="176"/>
  <c r="H199" i="176"/>
  <c r="L199" i="176" s="1"/>
  <c r="G199" i="176"/>
  <c r="D199" i="176"/>
  <c r="H198" i="176"/>
  <c r="L198" i="176" s="1"/>
  <c r="G198" i="176"/>
  <c r="D198" i="176"/>
  <c r="H197" i="176"/>
  <c r="G197" i="176"/>
  <c r="J197" i="176" s="1"/>
  <c r="B197" i="176"/>
  <c r="H196" i="176"/>
  <c r="L196" i="176" s="1"/>
  <c r="G196" i="176"/>
  <c r="D196" i="176"/>
  <c r="H195" i="176"/>
  <c r="G195" i="176"/>
  <c r="J195" i="176" s="1"/>
  <c r="B195" i="176"/>
  <c r="D195" i="176" s="1"/>
  <c r="H194" i="176"/>
  <c r="L194" i="176" s="1"/>
  <c r="G194" i="176"/>
  <c r="D194" i="176"/>
  <c r="H193" i="176"/>
  <c r="L193" i="176" s="1"/>
  <c r="G193" i="176"/>
  <c r="J193" i="176" s="1"/>
  <c r="D193" i="176"/>
  <c r="H192" i="176"/>
  <c r="H191" i="176" s="1"/>
  <c r="G192" i="176"/>
  <c r="D192" i="176"/>
  <c r="G191" i="176"/>
  <c r="F191" i="176"/>
  <c r="E191" i="176"/>
  <c r="E172" i="176" s="1"/>
  <c r="C191" i="176"/>
  <c r="B191" i="176"/>
  <c r="B172" i="176" s="1"/>
  <c r="H190" i="176"/>
  <c r="L190" i="176" s="1"/>
  <c r="G190" i="176"/>
  <c r="D190" i="176"/>
  <c r="H189" i="176"/>
  <c r="L189" i="176" s="1"/>
  <c r="G189" i="176"/>
  <c r="J189" i="176" s="1"/>
  <c r="D189" i="176"/>
  <c r="L188" i="176"/>
  <c r="H188" i="176"/>
  <c r="D188" i="176"/>
  <c r="H187" i="176"/>
  <c r="L187" i="176" s="1"/>
  <c r="G187" i="176"/>
  <c r="J187" i="176" s="1"/>
  <c r="D187" i="176"/>
  <c r="H186" i="176"/>
  <c r="L186" i="176" s="1"/>
  <c r="G186" i="176"/>
  <c r="D186" i="176"/>
  <c r="H185" i="176"/>
  <c r="L185" i="176" s="1"/>
  <c r="D185" i="176"/>
  <c r="H184" i="176"/>
  <c r="L184" i="176" s="1"/>
  <c r="G184" i="176"/>
  <c r="D184" i="176"/>
  <c r="H183" i="176"/>
  <c r="D183" i="176"/>
  <c r="H182" i="176"/>
  <c r="L182" i="176" s="1"/>
  <c r="G182" i="176"/>
  <c r="D182" i="176"/>
  <c r="H181" i="176"/>
  <c r="L181" i="176" s="1"/>
  <c r="G181" i="176"/>
  <c r="D181" i="176"/>
  <c r="H180" i="176"/>
  <c r="L180" i="176" s="1"/>
  <c r="G180" i="176"/>
  <c r="J180" i="176" s="1"/>
  <c r="D180" i="176"/>
  <c r="H179" i="176"/>
  <c r="L179" i="176" s="1"/>
  <c r="G179" i="176"/>
  <c r="D179" i="176"/>
  <c r="H178" i="176"/>
  <c r="L178" i="176" s="1"/>
  <c r="G178" i="176"/>
  <c r="J178" i="176" s="1"/>
  <c r="D178" i="176"/>
  <c r="H177" i="176"/>
  <c r="H176" i="176" s="1"/>
  <c r="G177" i="176"/>
  <c r="D177" i="176"/>
  <c r="F176" i="176"/>
  <c r="E176" i="176"/>
  <c r="H175" i="176"/>
  <c r="L175" i="176" s="1"/>
  <c r="G175" i="176"/>
  <c r="D175" i="176"/>
  <c r="H174" i="176"/>
  <c r="L174" i="176" s="1"/>
  <c r="G174" i="176"/>
  <c r="D174" i="176"/>
  <c r="H173" i="176"/>
  <c r="L173" i="176" s="1"/>
  <c r="G173" i="176"/>
  <c r="D173" i="176"/>
  <c r="F172" i="176"/>
  <c r="C172" i="176"/>
  <c r="H170" i="176"/>
  <c r="L170" i="176" s="1"/>
  <c r="G170" i="176"/>
  <c r="J170" i="176" s="1"/>
  <c r="D170" i="176"/>
  <c r="H169" i="176"/>
  <c r="L169" i="176" s="1"/>
  <c r="G169" i="176"/>
  <c r="J169" i="176" s="1"/>
  <c r="D169" i="176"/>
  <c r="H168" i="176"/>
  <c r="L168" i="176" s="1"/>
  <c r="G168" i="176"/>
  <c r="D168" i="176"/>
  <c r="H167" i="176"/>
  <c r="L167" i="176" s="1"/>
  <c r="G167" i="176"/>
  <c r="J167" i="176" s="1"/>
  <c r="D167" i="176"/>
  <c r="H166" i="176"/>
  <c r="L166" i="176" s="1"/>
  <c r="G166" i="176"/>
  <c r="D166" i="176"/>
  <c r="H165" i="176"/>
  <c r="L165" i="176" s="1"/>
  <c r="G165" i="176"/>
  <c r="J165" i="176" s="1"/>
  <c r="D165" i="176"/>
  <c r="H164" i="176"/>
  <c r="L164" i="176" s="1"/>
  <c r="G164" i="176"/>
  <c r="D164" i="176"/>
  <c r="H163" i="176"/>
  <c r="G163" i="176"/>
  <c r="J163" i="176" s="1"/>
  <c r="B163" i="176"/>
  <c r="D163" i="176" s="1"/>
  <c r="L163" i="176" s="1"/>
  <c r="H162" i="176"/>
  <c r="G162" i="176"/>
  <c r="J162" i="176" s="1"/>
  <c r="D162" i="176"/>
  <c r="L162" i="176" s="1"/>
  <c r="H161" i="176"/>
  <c r="G161" i="176"/>
  <c r="D161" i="176"/>
  <c r="L161" i="176" s="1"/>
  <c r="H160" i="176"/>
  <c r="G160" i="176"/>
  <c r="J160" i="176" s="1"/>
  <c r="D160" i="176"/>
  <c r="L160" i="176" s="1"/>
  <c r="H159" i="176"/>
  <c r="G159" i="176"/>
  <c r="D159" i="176"/>
  <c r="L159" i="176" s="1"/>
  <c r="H158" i="176"/>
  <c r="G158" i="176"/>
  <c r="J158" i="176" s="1"/>
  <c r="D158" i="176"/>
  <c r="L158" i="176" s="1"/>
  <c r="H157" i="176"/>
  <c r="G157" i="176"/>
  <c r="J157" i="176" s="1"/>
  <c r="D157" i="176"/>
  <c r="L157" i="176" s="1"/>
  <c r="H156" i="176"/>
  <c r="G156" i="176"/>
  <c r="D156" i="176"/>
  <c r="L156" i="176" s="1"/>
  <c r="H155" i="176"/>
  <c r="G155" i="176"/>
  <c r="J155" i="176" s="1"/>
  <c r="D155" i="176"/>
  <c r="L155" i="176" s="1"/>
  <c r="H154" i="176"/>
  <c r="G154" i="176"/>
  <c r="B154" i="176"/>
  <c r="D154" i="176" s="1"/>
  <c r="H153" i="176"/>
  <c r="G153" i="176"/>
  <c r="F153" i="176"/>
  <c r="E153" i="176"/>
  <c r="C153" i="176"/>
  <c r="B153" i="176"/>
  <c r="H152" i="176"/>
  <c r="G152" i="176"/>
  <c r="J152" i="176" s="1"/>
  <c r="B152" i="176"/>
  <c r="D152" i="176" s="1"/>
  <c r="L152" i="176" s="1"/>
  <c r="H151" i="176"/>
  <c r="G151" i="176"/>
  <c r="D151" i="176"/>
  <c r="L151" i="176" s="1"/>
  <c r="H150" i="176"/>
  <c r="G150" i="176"/>
  <c r="J150" i="176" s="1"/>
  <c r="D150" i="176"/>
  <c r="L150" i="176" s="1"/>
  <c r="H149" i="176"/>
  <c r="G149" i="176"/>
  <c r="F149" i="176"/>
  <c r="E149" i="176"/>
  <c r="D149" i="176"/>
  <c r="C149" i="176"/>
  <c r="B149" i="176"/>
  <c r="L149" i="176" s="1"/>
  <c r="H148" i="176"/>
  <c r="G148" i="176"/>
  <c r="J148" i="176" s="1"/>
  <c r="D148" i="176"/>
  <c r="L148" i="176" s="1"/>
  <c r="B148" i="176"/>
  <c r="H147" i="176"/>
  <c r="G147" i="176"/>
  <c r="D147" i="176"/>
  <c r="L147" i="176" s="1"/>
  <c r="B147" i="176"/>
  <c r="H146" i="176"/>
  <c r="G146" i="176"/>
  <c r="D146" i="176"/>
  <c r="L146" i="176" s="1"/>
  <c r="H145" i="176"/>
  <c r="G145" i="176"/>
  <c r="J145" i="176" s="1"/>
  <c r="B145" i="176"/>
  <c r="D145" i="176" s="1"/>
  <c r="H144" i="176"/>
  <c r="F144" i="176"/>
  <c r="E144" i="176"/>
  <c r="C144" i="176"/>
  <c r="B144" i="176"/>
  <c r="L144" i="176" s="1"/>
  <c r="H143" i="176"/>
  <c r="G143" i="176"/>
  <c r="D143" i="176"/>
  <c r="L143" i="176" s="1"/>
  <c r="B143" i="176"/>
  <c r="H142" i="176"/>
  <c r="G142" i="176"/>
  <c r="D142" i="176"/>
  <c r="L142" i="176" s="1"/>
  <c r="B142" i="176"/>
  <c r="H141" i="176"/>
  <c r="G141" i="176"/>
  <c r="D141" i="176"/>
  <c r="L141" i="176" s="1"/>
  <c r="B141" i="176"/>
  <c r="H140" i="176"/>
  <c r="G140" i="176"/>
  <c r="D140" i="176"/>
  <c r="L140" i="176" s="1"/>
  <c r="B140" i="176"/>
  <c r="H139" i="176"/>
  <c r="G139" i="176"/>
  <c r="D139" i="176"/>
  <c r="L139" i="176" s="1"/>
  <c r="B139" i="176"/>
  <c r="H138" i="176"/>
  <c r="G138" i="176"/>
  <c r="D138" i="176"/>
  <c r="L138" i="176" s="1"/>
  <c r="H137" i="176"/>
  <c r="G137" i="176"/>
  <c r="J137" i="176" s="1"/>
  <c r="B137" i="176"/>
  <c r="D137" i="176" s="1"/>
  <c r="H136" i="176"/>
  <c r="F136" i="176"/>
  <c r="E136" i="176"/>
  <c r="C136" i="176"/>
  <c r="B136" i="176"/>
  <c r="H135" i="176"/>
  <c r="L135" i="176" s="1"/>
  <c r="G135" i="176"/>
  <c r="H134" i="176"/>
  <c r="G134" i="176"/>
  <c r="D134" i="176"/>
  <c r="L134" i="176" s="1"/>
  <c r="H133" i="176"/>
  <c r="G133" i="176"/>
  <c r="J133" i="176" s="1"/>
  <c r="D133" i="176"/>
  <c r="L133" i="176" s="1"/>
  <c r="H132" i="176"/>
  <c r="L132" i="176" s="1"/>
  <c r="G132" i="176"/>
  <c r="H131" i="176"/>
  <c r="L131" i="176" s="1"/>
  <c r="G131" i="176"/>
  <c r="H130" i="176"/>
  <c r="L130" i="176" s="1"/>
  <c r="G130" i="176"/>
  <c r="H122" i="176"/>
  <c r="F122" i="176"/>
  <c r="H121" i="176"/>
  <c r="F121" i="176"/>
  <c r="H120" i="176"/>
  <c r="F120" i="176"/>
  <c r="H118" i="176"/>
  <c r="F118" i="176"/>
  <c r="H117" i="176"/>
  <c r="F117" i="176"/>
  <c r="E117" i="176"/>
  <c r="G117" i="176" s="1"/>
  <c r="H115" i="176"/>
  <c r="F115" i="176"/>
  <c r="H114" i="176"/>
  <c r="F114" i="176"/>
  <c r="H113" i="176"/>
  <c r="F113" i="176"/>
  <c r="F112" i="176"/>
  <c r="H109" i="176"/>
  <c r="F109" i="176"/>
  <c r="E109" i="176"/>
  <c r="G109" i="176" s="1"/>
  <c r="J109" i="176" s="1"/>
  <c r="H108" i="176"/>
  <c r="F108" i="176"/>
  <c r="H107" i="176"/>
  <c r="F107" i="176"/>
  <c r="H106" i="176"/>
  <c r="F106" i="176"/>
  <c r="H105" i="176"/>
  <c r="F105" i="176"/>
  <c r="E105" i="176"/>
  <c r="H103" i="176"/>
  <c r="F103" i="176"/>
  <c r="E103" i="176"/>
  <c r="G103" i="176" s="1"/>
  <c r="J103" i="176" s="1"/>
  <c r="H101" i="176"/>
  <c r="F101" i="176"/>
  <c r="H99" i="176"/>
  <c r="F99" i="176"/>
  <c r="H98" i="176"/>
  <c r="F98" i="176"/>
  <c r="H97" i="176"/>
  <c r="F97" i="176"/>
  <c r="H96" i="176"/>
  <c r="F96" i="176"/>
  <c r="H95" i="176"/>
  <c r="F95" i="176"/>
  <c r="H94" i="176"/>
  <c r="F94" i="176"/>
  <c r="H93" i="176"/>
  <c r="F93" i="176"/>
  <c r="H92" i="176"/>
  <c r="F92" i="176"/>
  <c r="F90" i="176"/>
  <c r="F89" i="176"/>
  <c r="F88" i="176"/>
  <c r="F87" i="176"/>
  <c r="F86" i="176"/>
  <c r="F85" i="176"/>
  <c r="F84" i="176"/>
  <c r="F83" i="176"/>
  <c r="F82" i="176"/>
  <c r="F81" i="176"/>
  <c r="F80" i="176"/>
  <c r="F79" i="176"/>
  <c r="F78" i="176"/>
  <c r="F77" i="176"/>
  <c r="F76" i="176"/>
  <c r="F75" i="176"/>
  <c r="F74" i="176"/>
  <c r="F73" i="176"/>
  <c r="F72" i="176"/>
  <c r="F71" i="176"/>
  <c r="F70" i="176" s="1"/>
  <c r="F69" i="176"/>
  <c r="F68" i="176"/>
  <c r="F67" i="176"/>
  <c r="F66" i="176"/>
  <c r="F65" i="176"/>
  <c r="F64" i="176"/>
  <c r="F63" i="176"/>
  <c r="F62" i="176"/>
  <c r="F61" i="176"/>
  <c r="F60" i="176"/>
  <c r="F59" i="176"/>
  <c r="F58" i="176"/>
  <c r="F57" i="176"/>
  <c r="F56" i="176"/>
  <c r="F55" i="176" s="1"/>
  <c r="F54" i="176"/>
  <c r="F53" i="176"/>
  <c r="F52" i="176"/>
  <c r="F51" i="176" s="1"/>
  <c r="F49" i="176"/>
  <c r="F48" i="176"/>
  <c r="F47" i="176"/>
  <c r="F46" i="176"/>
  <c r="F45" i="176"/>
  <c r="F44" i="176"/>
  <c r="F43" i="176"/>
  <c r="F42" i="176"/>
  <c r="F41" i="176"/>
  <c r="F40" i="176"/>
  <c r="F39" i="176"/>
  <c r="F38" i="176"/>
  <c r="F37" i="176"/>
  <c r="F36" i="176"/>
  <c r="F35" i="176"/>
  <c r="F34" i="176"/>
  <c r="F33" i="176"/>
  <c r="F32" i="176"/>
  <c r="F31" i="176"/>
  <c r="F30" i="176"/>
  <c r="F29" i="176"/>
  <c r="F28" i="176"/>
  <c r="F27" i="176"/>
  <c r="F26" i="176"/>
  <c r="F25" i="176"/>
  <c r="F24" i="176"/>
  <c r="F23" i="176" s="1"/>
  <c r="F22" i="176"/>
  <c r="F21" i="176"/>
  <c r="F20" i="176"/>
  <c r="F19" i="176"/>
  <c r="F18" i="176"/>
  <c r="F17" i="176"/>
  <c r="F16" i="176"/>
  <c r="F15" i="176" s="1"/>
  <c r="F14" i="176"/>
  <c r="F13" i="176"/>
  <c r="F12" i="176"/>
  <c r="F11" i="176"/>
  <c r="F10" i="176"/>
  <c r="F9" i="176"/>
  <c r="A2" i="176"/>
  <c r="A1" i="176"/>
  <c r="D45" i="175"/>
  <c r="H45" i="175" s="1"/>
  <c r="E44" i="175"/>
  <c r="D44" i="175"/>
  <c r="E43" i="175"/>
  <c r="D43" i="175"/>
  <c r="E42" i="175"/>
  <c r="D42" i="175"/>
  <c r="E41" i="175"/>
  <c r="D41" i="175"/>
  <c r="E40" i="175"/>
  <c r="D40" i="175"/>
  <c r="E39" i="175"/>
  <c r="D39" i="175"/>
  <c r="E38" i="175"/>
  <c r="D38" i="175"/>
  <c r="E37" i="175"/>
  <c r="D37" i="175"/>
  <c r="E36" i="175"/>
  <c r="D36" i="175"/>
  <c r="E35" i="175"/>
  <c r="H35" i="175" s="1"/>
  <c r="C34" i="175"/>
  <c r="B34" i="175"/>
  <c r="E32" i="175"/>
  <c r="D32" i="175"/>
  <c r="E30" i="175"/>
  <c r="D30" i="175"/>
  <c r="E29" i="175"/>
  <c r="D29" i="175"/>
  <c r="D28" i="175" s="1"/>
  <c r="E28" i="175"/>
  <c r="C28" i="175"/>
  <c r="B28" i="175"/>
  <c r="B27" i="175" s="1"/>
  <c r="G27" i="175"/>
  <c r="C27" i="175"/>
  <c r="E23" i="175"/>
  <c r="E22" i="175"/>
  <c r="E21" i="175"/>
  <c r="E20" i="175"/>
  <c r="D20" i="175"/>
  <c r="H20" i="175" s="1"/>
  <c r="E19" i="175"/>
  <c r="E18" i="175"/>
  <c r="B18" i="175"/>
  <c r="D18" i="175" s="1"/>
  <c r="C17" i="175"/>
  <c r="E16" i="175"/>
  <c r="E15" i="175"/>
  <c r="E14" i="175"/>
  <c r="C12" i="175"/>
  <c r="E10" i="175"/>
  <c r="C9" i="175"/>
  <c r="A3" i="175"/>
  <c r="H30" i="175" l="1"/>
  <c r="H32" i="175"/>
  <c r="E34" i="175"/>
  <c r="E27" i="175" s="1"/>
  <c r="C8" i="175"/>
  <c r="C25" i="175" s="1"/>
  <c r="C47" i="175" s="1"/>
  <c r="H36" i="175"/>
  <c r="D34" i="175"/>
  <c r="H38" i="175"/>
  <c r="H39" i="175"/>
  <c r="H40" i="175"/>
  <c r="H41" i="175"/>
  <c r="H42" i="175"/>
  <c r="H43" i="175"/>
  <c r="H44" i="175"/>
  <c r="F129" i="176"/>
  <c r="B129" i="176"/>
  <c r="E129" i="176"/>
  <c r="E128" i="176" s="1"/>
  <c r="E127" i="176" s="1"/>
  <c r="E126" i="176" s="1"/>
  <c r="C129" i="176"/>
  <c r="G172" i="176"/>
  <c r="G176" i="176"/>
  <c r="C128" i="176"/>
  <c r="C127" i="176" s="1"/>
  <c r="F128" i="176"/>
  <c r="F127" i="176" s="1"/>
  <c r="F126" i="176" s="1"/>
  <c r="F8" i="176"/>
  <c r="F7" i="176" s="1"/>
  <c r="L154" i="176"/>
  <c r="D153" i="176"/>
  <c r="J130" i="176"/>
  <c r="J131" i="176"/>
  <c r="J132" i="176"/>
  <c r="J134" i="176"/>
  <c r="J135" i="176"/>
  <c r="G136" i="176"/>
  <c r="G129" i="176" s="1"/>
  <c r="J138" i="176"/>
  <c r="J139" i="176"/>
  <c r="J140" i="176"/>
  <c r="J141" i="176"/>
  <c r="J142" i="176"/>
  <c r="J143" i="176"/>
  <c r="G144" i="176"/>
  <c r="J146" i="176"/>
  <c r="J147" i="176"/>
  <c r="J149" i="176"/>
  <c r="J154" i="176"/>
  <c r="J153" i="176" s="1"/>
  <c r="J156" i="176"/>
  <c r="J182" i="176"/>
  <c r="L201" i="176"/>
  <c r="J207" i="176"/>
  <c r="H213" i="176"/>
  <c r="J225" i="176"/>
  <c r="J229" i="176"/>
  <c r="J237" i="176"/>
  <c r="J241" i="176"/>
  <c r="J245" i="176"/>
  <c r="J244" i="176" s="1"/>
  <c r="J258" i="176"/>
  <c r="L258" i="176" s="1"/>
  <c r="G105" i="176"/>
  <c r="J105" i="176" s="1"/>
  <c r="F116" i="176"/>
  <c r="F111" i="176" s="1"/>
  <c r="F124" i="176" s="1"/>
  <c r="F260" i="176" s="1"/>
  <c r="J151" i="176"/>
  <c r="J159" i="176"/>
  <c r="J161" i="176"/>
  <c r="J164" i="176"/>
  <c r="J166" i="176"/>
  <c r="J168" i="176"/>
  <c r="J173" i="176"/>
  <c r="J175" i="176"/>
  <c r="J177" i="176"/>
  <c r="J179" i="176"/>
  <c r="J184" i="176"/>
  <c r="J186" i="176"/>
  <c r="D191" i="176"/>
  <c r="L195" i="176"/>
  <c r="J196" i="176"/>
  <c r="J198" i="176"/>
  <c r="J199" i="176"/>
  <c r="J203" i="176"/>
  <c r="J204" i="176"/>
  <c r="J209" i="176"/>
  <c r="J210" i="176"/>
  <c r="J223" i="176"/>
  <c r="J224" i="176"/>
  <c r="J227" i="176"/>
  <c r="J235" i="176"/>
  <c r="J233" i="176" s="1"/>
  <c r="J232" i="176" s="1"/>
  <c r="J247" i="176"/>
  <c r="E15" i="177"/>
  <c r="E14" i="177" s="1"/>
  <c r="E34" i="177"/>
  <c r="E7" i="177" s="1"/>
  <c r="E81" i="177" s="1"/>
  <c r="C81" i="177"/>
  <c r="B6" i="177"/>
  <c r="B81" i="177"/>
  <c r="D81" i="177"/>
  <c r="J117" i="176"/>
  <c r="H116" i="176"/>
  <c r="J136" i="176"/>
  <c r="J144" i="176"/>
  <c r="L153" i="176"/>
  <c r="J176" i="176"/>
  <c r="L215" i="176"/>
  <c r="L137" i="176"/>
  <c r="L136" i="176" s="1"/>
  <c r="D136" i="176"/>
  <c r="L145" i="176"/>
  <c r="D144" i="176"/>
  <c r="L176" i="176"/>
  <c r="H172" i="176"/>
  <c r="H129" i="176" s="1"/>
  <c r="C260" i="176"/>
  <c r="L177" i="176"/>
  <c r="J190" i="176"/>
  <c r="J192" i="176"/>
  <c r="L192" i="176"/>
  <c r="L191" i="176" s="1"/>
  <c r="J194" i="176"/>
  <c r="L197" i="176"/>
  <c r="D197" i="176"/>
  <c r="D172" i="176" s="1"/>
  <c r="G213" i="176"/>
  <c r="G128" i="176" s="1"/>
  <c r="G127" i="176" s="1"/>
  <c r="D214" i="176"/>
  <c r="B213" i="176"/>
  <c r="B128" i="176" s="1"/>
  <c r="D215" i="176"/>
  <c r="J216" i="176"/>
  <c r="J217" i="176"/>
  <c r="J219" i="176"/>
  <c r="H233" i="176"/>
  <c r="H232" i="176" s="1"/>
  <c r="L234" i="176"/>
  <c r="L236" i="176"/>
  <c r="L238" i="176"/>
  <c r="L240" i="176"/>
  <c r="L242" i="176"/>
  <c r="J251" i="176"/>
  <c r="G249" i="176"/>
  <c r="J252" i="176"/>
  <c r="J255" i="176"/>
  <c r="L255" i="176" s="1"/>
  <c r="J257" i="176"/>
  <c r="L257" i="176" s="1"/>
  <c r="J259" i="176"/>
  <c r="L259" i="176" s="1"/>
  <c r="J181" i="176"/>
  <c r="L250" i="176"/>
  <c r="H18" i="175"/>
  <c r="G18" i="175"/>
  <c r="E17" i="175"/>
  <c r="D27" i="175"/>
  <c r="H29" i="175"/>
  <c r="H28" i="175" s="1"/>
  <c r="H37" i="175"/>
  <c r="H34" i="175" l="1"/>
  <c r="H128" i="176"/>
  <c r="H127" i="176" s="1"/>
  <c r="H126" i="176" s="1"/>
  <c r="L249" i="176"/>
  <c r="L172" i="176"/>
  <c r="L129" i="176" s="1"/>
  <c r="B127" i="176"/>
  <c r="B260" i="176"/>
  <c r="J249" i="176"/>
  <c r="J215" i="176"/>
  <c r="J213" i="176" s="1"/>
  <c r="G126" i="176"/>
  <c r="L233" i="176"/>
  <c r="L232" i="176" s="1"/>
  <c r="L214" i="176"/>
  <c r="L213" i="176" s="1"/>
  <c r="D213" i="176"/>
  <c r="J191" i="176"/>
  <c r="J172" i="176" s="1"/>
  <c r="J129" i="176" s="1"/>
  <c r="J128" i="176" s="1"/>
  <c r="J127" i="176" s="1"/>
  <c r="J126" i="176" s="1"/>
  <c r="D129" i="176"/>
  <c r="D128" i="176" s="1"/>
  <c r="H27" i="175"/>
  <c r="L128" i="176" l="1"/>
  <c r="L127" i="176" s="1"/>
  <c r="D127" i="176"/>
  <c r="D260" i="176"/>
  <c r="L260" i="176" l="1"/>
  <c r="B23" i="175" l="1"/>
  <c r="D23" i="175" s="1"/>
  <c r="H23" i="175" l="1"/>
  <c r="G23" i="175"/>
  <c r="E13" i="175" l="1"/>
  <c r="E12" i="175" l="1"/>
  <c r="H112" i="176"/>
  <c r="H111" i="176" l="1"/>
  <c r="E118" i="176" l="1"/>
  <c r="B13" i="175"/>
  <c r="B16" i="175"/>
  <c r="D16" i="175" s="1"/>
  <c r="B14" i="175"/>
  <c r="B15" i="175"/>
  <c r="D15" i="175" s="1"/>
  <c r="B19" i="175"/>
  <c r="E71" i="176"/>
  <c r="H83" i="176" l="1"/>
  <c r="H82" i="176"/>
  <c r="H78" i="176"/>
  <c r="E75" i="176"/>
  <c r="G75" i="176" s="1"/>
  <c r="H63" i="176"/>
  <c r="H60" i="176"/>
  <c r="E60" i="176"/>
  <c r="G60" i="176" s="1"/>
  <c r="J60" i="176" s="1"/>
  <c r="E49" i="176"/>
  <c r="G49" i="176" s="1"/>
  <c r="E115" i="176"/>
  <c r="G115" i="176" s="1"/>
  <c r="E113" i="176"/>
  <c r="G113" i="176" s="1"/>
  <c r="E99" i="176"/>
  <c r="G99" i="176" s="1"/>
  <c r="E19" i="176"/>
  <c r="G19" i="176" s="1"/>
  <c r="E122" i="176"/>
  <c r="G122" i="176" s="1"/>
  <c r="E29" i="176"/>
  <c r="G29" i="176" s="1"/>
  <c r="E9" i="176"/>
  <c r="E95" i="176"/>
  <c r="E16" i="176"/>
  <c r="G16" i="176" s="1"/>
  <c r="E44" i="176"/>
  <c r="G44" i="176" s="1"/>
  <c r="E81" i="176"/>
  <c r="G81" i="176" s="1"/>
  <c r="H77" i="176"/>
  <c r="H75" i="176"/>
  <c r="I75" i="176" s="1"/>
  <c r="E73" i="176"/>
  <c r="G73" i="176" s="1"/>
  <c r="E61" i="176"/>
  <c r="G61" i="176" s="1"/>
  <c r="H59" i="176"/>
  <c r="E57" i="176"/>
  <c r="G57" i="176" s="1"/>
  <c r="H71" i="176"/>
  <c r="H53" i="176"/>
  <c r="E90" i="176"/>
  <c r="G90" i="176" s="1"/>
  <c r="E85" i="176"/>
  <c r="G85" i="176" s="1"/>
  <c r="E52" i="176"/>
  <c r="H45" i="176"/>
  <c r="H89" i="176"/>
  <c r="E34" i="176"/>
  <c r="G34" i="176" s="1"/>
  <c r="H84" i="176"/>
  <c r="H48" i="176"/>
  <c r="G71" i="176"/>
  <c r="B22" i="175"/>
  <c r="E23" i="176"/>
  <c r="E32" i="176"/>
  <c r="B21" i="175"/>
  <c r="D21" i="175" s="1"/>
  <c r="E88" i="176"/>
  <c r="G88" i="176" s="1"/>
  <c r="E33" i="176"/>
  <c r="G33" i="176" s="1"/>
  <c r="E114" i="176"/>
  <c r="G114" i="176" s="1"/>
  <c r="E112" i="176"/>
  <c r="H86" i="176"/>
  <c r="E86" i="176"/>
  <c r="G86" i="176" s="1"/>
  <c r="J86" i="176" s="1"/>
  <c r="H56" i="176"/>
  <c r="H33" i="176"/>
  <c r="E25" i="176"/>
  <c r="G25" i="176" s="1"/>
  <c r="E18" i="176"/>
  <c r="G18" i="176" s="1"/>
  <c r="E93" i="176"/>
  <c r="E66" i="176"/>
  <c r="G66" i="176" s="1"/>
  <c r="E55" i="176"/>
  <c r="H74" i="176"/>
  <c r="E14" i="176"/>
  <c r="G14" i="176" s="1"/>
  <c r="E24" i="176"/>
  <c r="G24" i="176" s="1"/>
  <c r="E83" i="176"/>
  <c r="G83" i="176" s="1"/>
  <c r="J83" i="176" s="1"/>
  <c r="H81" i="176"/>
  <c r="I81" i="176" s="1"/>
  <c r="H61" i="176"/>
  <c r="I61" i="176" s="1"/>
  <c r="E59" i="176"/>
  <c r="G59" i="176" s="1"/>
  <c r="J59" i="176" s="1"/>
  <c r="E46" i="176"/>
  <c r="G46" i="176" s="1"/>
  <c r="H42" i="176"/>
  <c r="E39" i="176"/>
  <c r="G39" i="176" s="1"/>
  <c r="H76" i="176"/>
  <c r="H66" i="176"/>
  <c r="I66" i="176" s="1"/>
  <c r="H30" i="176"/>
  <c r="E10" i="176"/>
  <c r="G10" i="176" s="1"/>
  <c r="E121" i="176"/>
  <c r="G121" i="176" s="1"/>
  <c r="E72" i="176"/>
  <c r="G72" i="176" s="1"/>
  <c r="E64" i="176"/>
  <c r="G64" i="176" s="1"/>
  <c r="H90" i="176"/>
  <c r="I90" i="176" s="1"/>
  <c r="H40" i="176"/>
  <c r="E30" i="176"/>
  <c r="G30" i="176" s="1"/>
  <c r="J30" i="176" s="1"/>
  <c r="H52" i="176"/>
  <c r="D19" i="175"/>
  <c r="B17" i="175"/>
  <c r="H15" i="175"/>
  <c r="G15" i="175"/>
  <c r="D14" i="175"/>
  <c r="H16" i="175"/>
  <c r="G16" i="175"/>
  <c r="D13" i="175"/>
  <c r="G118" i="176"/>
  <c r="E116" i="176"/>
  <c r="B10" i="175" l="1"/>
  <c r="D10" i="175" s="1"/>
  <c r="E26" i="176"/>
  <c r="G26" i="176" s="1"/>
  <c r="H80" i="176"/>
  <c r="E22" i="176"/>
  <c r="G22" i="176" s="1"/>
  <c r="H9" i="176"/>
  <c r="E37" i="176"/>
  <c r="G37" i="176" s="1"/>
  <c r="E13" i="176"/>
  <c r="G13" i="176" s="1"/>
  <c r="E82" i="176"/>
  <c r="G82" i="176" s="1"/>
  <c r="J82" i="176" s="1"/>
  <c r="H46" i="176"/>
  <c r="I46" i="176" s="1"/>
  <c r="H62" i="176"/>
  <c r="H36" i="176"/>
  <c r="H44" i="176"/>
  <c r="I44" i="176" s="1"/>
  <c r="E58" i="176"/>
  <c r="G58" i="176" s="1"/>
  <c r="E56" i="176"/>
  <c r="G56" i="176" s="1"/>
  <c r="H18" i="176"/>
  <c r="I18" i="176" s="1"/>
  <c r="H54" i="176"/>
  <c r="E40" i="176"/>
  <c r="G40" i="176" s="1"/>
  <c r="J40" i="176" s="1"/>
  <c r="H14" i="176"/>
  <c r="I14" i="176" s="1"/>
  <c r="H47" i="176"/>
  <c r="E54" i="176"/>
  <c r="G54" i="176" s="1"/>
  <c r="J54" i="176" s="1"/>
  <c r="E78" i="176"/>
  <c r="G78" i="176" s="1"/>
  <c r="J78" i="176" s="1"/>
  <c r="H85" i="176"/>
  <c r="I85" i="176" s="1"/>
  <c r="E76" i="176"/>
  <c r="G76" i="176" s="1"/>
  <c r="J76" i="176" s="1"/>
  <c r="E79" i="176"/>
  <c r="G79" i="176" s="1"/>
  <c r="E21" i="176"/>
  <c r="G21" i="176" s="1"/>
  <c r="E62" i="176"/>
  <c r="G62" i="176" s="1"/>
  <c r="J62" i="176" s="1"/>
  <c r="E77" i="176"/>
  <c r="G77" i="176" s="1"/>
  <c r="J77" i="176" s="1"/>
  <c r="H39" i="176"/>
  <c r="I39" i="176" s="1"/>
  <c r="H13" i="175"/>
  <c r="G13" i="175"/>
  <c r="B12" i="175"/>
  <c r="J14" i="176"/>
  <c r="D22" i="175"/>
  <c r="G95" i="176"/>
  <c r="G28" i="176"/>
  <c r="H55" i="176"/>
  <c r="E28" i="176"/>
  <c r="H41" i="176"/>
  <c r="H19" i="176"/>
  <c r="I19" i="176" s="1"/>
  <c r="E45" i="176"/>
  <c r="G45" i="176" s="1"/>
  <c r="J45" i="176" s="1"/>
  <c r="H17" i="176"/>
  <c r="E11" i="176"/>
  <c r="G11" i="176" s="1"/>
  <c r="H87" i="176"/>
  <c r="E35" i="176"/>
  <c r="G35" i="176" s="1"/>
  <c r="H13" i="176"/>
  <c r="I13" i="176" s="1"/>
  <c r="H65" i="176"/>
  <c r="E98" i="176"/>
  <c r="G98" i="176" s="1"/>
  <c r="E63" i="176"/>
  <c r="G63" i="176" s="1"/>
  <c r="J63" i="176" s="1"/>
  <c r="E68" i="176"/>
  <c r="G68" i="176" s="1"/>
  <c r="E96" i="176"/>
  <c r="G96" i="176" s="1"/>
  <c r="E120" i="176"/>
  <c r="G120" i="176" s="1"/>
  <c r="H43" i="176"/>
  <c r="E69" i="176"/>
  <c r="G69" i="176" s="1"/>
  <c r="E108" i="176"/>
  <c r="G108" i="176" s="1"/>
  <c r="E15" i="176"/>
  <c r="E80" i="176"/>
  <c r="G80" i="176" s="1"/>
  <c r="J80" i="176" s="1"/>
  <c r="E87" i="176"/>
  <c r="G87" i="176" s="1"/>
  <c r="J87" i="176" s="1"/>
  <c r="E41" i="176"/>
  <c r="G41" i="176" s="1"/>
  <c r="J41" i="176" s="1"/>
  <c r="E31" i="176"/>
  <c r="G31" i="176" s="1"/>
  <c r="H10" i="176"/>
  <c r="I10" i="176" s="1"/>
  <c r="H25" i="176"/>
  <c r="I25" i="176" s="1"/>
  <c r="H22" i="176"/>
  <c r="I22" i="176" s="1"/>
  <c r="H16" i="176"/>
  <c r="E38" i="176"/>
  <c r="G38" i="176" s="1"/>
  <c r="E48" i="176"/>
  <c r="G48" i="176" s="1"/>
  <c r="J48" i="176" s="1"/>
  <c r="H67" i="176"/>
  <c r="E97" i="176"/>
  <c r="G97" i="176" s="1"/>
  <c r="E107" i="176"/>
  <c r="G107" i="176" s="1"/>
  <c r="E42" i="176"/>
  <c r="G42" i="176" s="1"/>
  <c r="J42" i="176" s="1"/>
  <c r="E74" i="176"/>
  <c r="G74" i="176" s="1"/>
  <c r="J74" i="176" s="1"/>
  <c r="E27" i="176"/>
  <c r="G27" i="176" s="1"/>
  <c r="E12" i="176"/>
  <c r="G12" i="176" s="1"/>
  <c r="H38" i="176"/>
  <c r="I38" i="176" s="1"/>
  <c r="H12" i="176"/>
  <c r="I12" i="176" s="1"/>
  <c r="E47" i="176"/>
  <c r="G47" i="176" s="1"/>
  <c r="J47" i="176" s="1"/>
  <c r="E101" i="176"/>
  <c r="G101" i="176" s="1"/>
  <c r="H20" i="176"/>
  <c r="H29" i="176"/>
  <c r="E67" i="176"/>
  <c r="G67" i="176" s="1"/>
  <c r="J67" i="176" s="1"/>
  <c r="E106" i="176"/>
  <c r="G106" i="176" s="1"/>
  <c r="H27" i="176"/>
  <c r="I27" i="176" s="1"/>
  <c r="H26" i="176"/>
  <c r="I26" i="176" s="1"/>
  <c r="E43" i="176"/>
  <c r="G43" i="176" s="1"/>
  <c r="J43" i="176" s="1"/>
  <c r="E53" i="176"/>
  <c r="G53" i="176" s="1"/>
  <c r="J53" i="176" s="1"/>
  <c r="H57" i="176"/>
  <c r="I57" i="176" s="1"/>
  <c r="E65" i="176"/>
  <c r="G65" i="176" s="1"/>
  <c r="E20" i="176"/>
  <c r="G20" i="176" s="1"/>
  <c r="J20" i="176" s="1"/>
  <c r="H69" i="176"/>
  <c r="I69" i="176" s="1"/>
  <c r="H11" i="176"/>
  <c r="I11" i="176" s="1"/>
  <c r="H79" i="176"/>
  <c r="I79" i="176" s="1"/>
  <c r="H72" i="176"/>
  <c r="I72" i="176" s="1"/>
  <c r="H58" i="176"/>
  <c r="I58" i="176" s="1"/>
  <c r="H68" i="176"/>
  <c r="I68" i="176" s="1"/>
  <c r="H88" i="176"/>
  <c r="I88" i="176" s="1"/>
  <c r="E89" i="176"/>
  <c r="G89" i="176" s="1"/>
  <c r="J89" i="176" s="1"/>
  <c r="E17" i="176"/>
  <c r="G17" i="176" s="1"/>
  <c r="H64" i="176"/>
  <c r="I64" i="176" s="1"/>
  <c r="E36" i="176"/>
  <c r="G36" i="176" s="1"/>
  <c r="J36" i="176" s="1"/>
  <c r="E84" i="176"/>
  <c r="G84" i="176" s="1"/>
  <c r="J84" i="176" s="1"/>
  <c r="J118" i="176"/>
  <c r="J116" i="176" s="1"/>
  <c r="I118" i="176"/>
  <c r="G116" i="176"/>
  <c r="G14" i="175"/>
  <c r="H14" i="175"/>
  <c r="H19" i="175"/>
  <c r="H17" i="175" s="1"/>
  <c r="G19" i="175"/>
  <c r="D17" i="175"/>
  <c r="I40" i="176"/>
  <c r="J64" i="176"/>
  <c r="J121" i="176"/>
  <c r="I121" i="176"/>
  <c r="J10" i="176"/>
  <c r="I30" i="176"/>
  <c r="I76" i="176"/>
  <c r="J39" i="176"/>
  <c r="I42" i="176"/>
  <c r="J46" i="176"/>
  <c r="G23" i="176"/>
  <c r="J66" i="176"/>
  <c r="G93" i="176"/>
  <c r="J18" i="176"/>
  <c r="J25" i="176"/>
  <c r="I33" i="176"/>
  <c r="I56" i="176"/>
  <c r="I86" i="176"/>
  <c r="G112" i="176"/>
  <c r="E111" i="176"/>
  <c r="I114" i="176"/>
  <c r="J114" i="176"/>
  <c r="J33" i="176"/>
  <c r="G32" i="176"/>
  <c r="H21" i="175"/>
  <c r="G21" i="175"/>
  <c r="J71" i="176"/>
  <c r="I48" i="176"/>
  <c r="I84" i="176"/>
  <c r="I89" i="176"/>
  <c r="I45" i="176"/>
  <c r="G52" i="176"/>
  <c r="I52" i="176" s="1"/>
  <c r="J85" i="176"/>
  <c r="J90" i="176"/>
  <c r="I53" i="176"/>
  <c r="I71" i="176"/>
  <c r="J57" i="176"/>
  <c r="I59" i="176"/>
  <c r="J61" i="176"/>
  <c r="I77" i="176"/>
  <c r="J81" i="176"/>
  <c r="J44" i="176"/>
  <c r="G15" i="176"/>
  <c r="J16" i="176"/>
  <c r="G9" i="176"/>
  <c r="J122" i="176"/>
  <c r="I122" i="176"/>
  <c r="J99" i="176"/>
  <c r="I99" i="176"/>
  <c r="J113" i="176"/>
  <c r="I113" i="176"/>
  <c r="J115" i="176"/>
  <c r="I115" i="176"/>
  <c r="I60" i="176"/>
  <c r="I63" i="176"/>
  <c r="J75" i="176"/>
  <c r="I78" i="176"/>
  <c r="I82" i="176"/>
  <c r="I83" i="176"/>
  <c r="B9" i="175"/>
  <c r="I65" i="176" l="1"/>
  <c r="I17" i="176"/>
  <c r="H37" i="176"/>
  <c r="I37" i="176" s="1"/>
  <c r="H49" i="176"/>
  <c r="J106" i="176"/>
  <c r="I106" i="176"/>
  <c r="H28" i="176"/>
  <c r="I29" i="176"/>
  <c r="I20" i="176"/>
  <c r="J101" i="176"/>
  <c r="I101" i="176"/>
  <c r="J12" i="176"/>
  <c r="J27" i="176"/>
  <c r="J38" i="176"/>
  <c r="H15" i="176"/>
  <c r="I16" i="176"/>
  <c r="J96" i="176"/>
  <c r="I96" i="176"/>
  <c r="J68" i="176"/>
  <c r="J98" i="176"/>
  <c r="I98" i="176"/>
  <c r="I87" i="176"/>
  <c r="J11" i="176"/>
  <c r="I41" i="176"/>
  <c r="J29" i="176"/>
  <c r="J28" i="176" s="1"/>
  <c r="E94" i="176"/>
  <c r="E92" i="176" s="1"/>
  <c r="I74" i="176"/>
  <c r="I47" i="176"/>
  <c r="J58" i="176"/>
  <c r="I36" i="176"/>
  <c r="I62" i="176"/>
  <c r="J13" i="176"/>
  <c r="J37" i="176"/>
  <c r="I9" i="176"/>
  <c r="J22" i="176"/>
  <c r="I80" i="176"/>
  <c r="J26" i="176"/>
  <c r="B8" i="175"/>
  <c r="D9" i="175"/>
  <c r="H21" i="176"/>
  <c r="I21" i="176" s="1"/>
  <c r="H73" i="176"/>
  <c r="H34" i="176"/>
  <c r="H24" i="176"/>
  <c r="H35" i="176"/>
  <c r="I35" i="176" s="1"/>
  <c r="J19" i="176"/>
  <c r="J9" i="176"/>
  <c r="I15" i="176"/>
  <c r="J52" i="176"/>
  <c r="G70" i="176"/>
  <c r="J112" i="176"/>
  <c r="I112" i="176"/>
  <c r="I93" i="176"/>
  <c r="J93" i="176"/>
  <c r="J72" i="176"/>
  <c r="D12" i="175"/>
  <c r="G17" i="175"/>
  <c r="G111" i="176"/>
  <c r="I116" i="176"/>
  <c r="J17" i="176"/>
  <c r="J15" i="176" s="1"/>
  <c r="J65" i="176"/>
  <c r="J107" i="176"/>
  <c r="I107" i="176"/>
  <c r="J97" i="176"/>
  <c r="I97" i="176"/>
  <c r="I67" i="176"/>
  <c r="J108" i="176"/>
  <c r="I108" i="176"/>
  <c r="J69" i="176"/>
  <c r="I43" i="176"/>
  <c r="J120" i="176"/>
  <c r="I120" i="176"/>
  <c r="I28" i="176"/>
  <c r="G94" i="176"/>
  <c r="I94" i="176" s="1"/>
  <c r="J95" i="176"/>
  <c r="I95" i="176"/>
  <c r="E70" i="176"/>
  <c r="E51" i="176" s="1"/>
  <c r="E8" i="176" s="1"/>
  <c r="E7" i="176" s="1"/>
  <c r="E124" i="176" s="1"/>
  <c r="E260" i="176" s="1"/>
  <c r="H22" i="175"/>
  <c r="G22" i="175"/>
  <c r="J88" i="176"/>
  <c r="B25" i="175"/>
  <c r="B47" i="175" s="1"/>
  <c r="H12" i="175"/>
  <c r="J79" i="176"/>
  <c r="I54" i="176"/>
  <c r="G55" i="176"/>
  <c r="I55" i="176" s="1"/>
  <c r="J56" i="176"/>
  <c r="J55" i="176" s="1"/>
  <c r="H10" i="175"/>
  <c r="G10" i="175"/>
  <c r="J94" i="176" l="1"/>
  <c r="J92" i="176" s="1"/>
  <c r="I111" i="176"/>
  <c r="G12" i="175"/>
  <c r="I34" i="176"/>
  <c r="H32" i="176"/>
  <c r="I32" i="176" s="1"/>
  <c r="J34" i="176"/>
  <c r="J32" i="176" s="1"/>
  <c r="J21" i="176"/>
  <c r="D54" i="175"/>
  <c r="H31" i="176"/>
  <c r="G92" i="176"/>
  <c r="I92" i="176" s="1"/>
  <c r="J111" i="176"/>
  <c r="G51" i="176"/>
  <c r="H23" i="176"/>
  <c r="I23" i="176" s="1"/>
  <c r="I24" i="176"/>
  <c r="J24" i="176"/>
  <c r="J23" i="176" s="1"/>
  <c r="I73" i="176"/>
  <c r="J73" i="176"/>
  <c r="J70" i="176" s="1"/>
  <c r="J51" i="176" s="1"/>
  <c r="H70" i="176"/>
  <c r="D8" i="175"/>
  <c r="D25" i="175" s="1"/>
  <c r="D47" i="175" s="1"/>
  <c r="J35" i="176"/>
  <c r="I49" i="176"/>
  <c r="J49" i="176"/>
  <c r="E9" i="175" l="1"/>
  <c r="I70" i="176"/>
  <c r="H51" i="176"/>
  <c r="I51" i="176"/>
  <c r="G8" i="176"/>
  <c r="G7" i="176" s="1"/>
  <c r="G124" i="176" s="1"/>
  <c r="G260" i="176" s="1"/>
  <c r="I31" i="176"/>
  <c r="J31" i="176"/>
  <c r="J8" i="176" s="1"/>
  <c r="J7" i="176" s="1"/>
  <c r="J124" i="176" s="1"/>
  <c r="J260" i="176" s="1"/>
  <c r="H8" i="176"/>
  <c r="H7" i="176" l="1"/>
  <c r="I8" i="176"/>
  <c r="E8" i="175"/>
  <c r="G9" i="175"/>
  <c r="H9" i="175"/>
  <c r="H8" i="175" s="1"/>
  <c r="H25" i="175" s="1"/>
  <c r="H47" i="175" s="1"/>
  <c r="I7" i="176" l="1"/>
  <c r="H124" i="176"/>
  <c r="G8" i="175"/>
  <c r="E25" i="175"/>
  <c r="G25" i="175" l="1"/>
  <c r="E47" i="175"/>
  <c r="G47" i="175" s="1"/>
  <c r="H260" i="176"/>
  <c r="I260" i="176" s="1"/>
  <c r="I124" i="176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<sst xmlns="http://schemas.openxmlformats.org/spreadsheetml/2006/main" count="808" uniqueCount="345">
  <si>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</si>
  <si>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</si>
  <si>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</si>
  <si>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</si>
  <si>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</si>
  <si>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</si>
  <si>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</si>
  <si>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</si>
  <si>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</si>
  <si>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</si>
  <si>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</si>
  <si>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</si>
  <si>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</si>
  <si>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</si>
  <si>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</si>
  <si>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</si>
  <si>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</si>
  <si>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</si>
  <si>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</si>
  <si>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</si>
  <si>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</si>
  <si>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</si>
  <si>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</si>
  <si>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</si>
  <si>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</si>
  <si>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</si>
  <si>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</si>
  <si>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</si>
  <si>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</si>
  <si>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</si>
  <si>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</si>
  <si>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</si>
  <si>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</si>
  <si>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</si>
  <si>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</si>
  <si>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</si>
  <si>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</si>
  <si>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</si>
  <si>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</si>
  <si>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</si>
  <si>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</si>
  <si>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</si>
  <si>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</si>
  <si>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</si>
  <si>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</si>
  <si>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</si>
  <si>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</si>
  <si>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</si>
  <si>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</si>
  <si>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</si>
  <si>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</si>
  <si>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</si>
  <si>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</si>
  <si>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</si>
  <si>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</si>
  <si>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</si>
  <si>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</si>
  <si>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</si>
  <si>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</si>
  <si>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</si>
  <si>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</si>
  <si>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</si>
  <si>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</si>
  <si>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</si>
  <si>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</si>
  <si>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</si>
  <si>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</si>
  <si>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</si>
  <si>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</si>
  <si>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</si>
  <si>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</si>
  <si>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</si>
  <si>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</si>
  <si>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</si>
  <si>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</si>
  <si>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</si>
  <si>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</si>
  <si>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</si>
  <si>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</si>
  <si>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</si>
  <si>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</si>
  <si>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</si>
  <si>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</si>
  <si>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</si>
  <si>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</si>
  <si>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</si>
  <si>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</si>
  <si>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</si>
  <si>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</si>
  <si>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</si>
  <si>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</si>
  <si>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</si>
  <si>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</si>
  <si>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</si>
  <si>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</si>
  <si>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</si>
  <si>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</si>
  <si>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</si>
  <si>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</si>
  <si>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</si>
  <si>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</si>
  <si>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</si>
  <si>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</si>
  <si>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</si>
  <si>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</si>
  <si>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</si>
  <si>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</si>
  <si>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</si>
  <si>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</si>
  <si>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</si>
  <si>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</si>
  <si>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</si>
  <si>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</si>
  <si>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</si>
  <si>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</si>
  <si>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</si>
  <si>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</si>
  <si>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</si>
  <si>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</si>
  <si>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</si>
  <si>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</si>
  <si>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</si>
  <si>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</si>
  <si>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</si>
  <si>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</si>
  <si>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</si>
  <si>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</si>
  <si>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</si>
  <si>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</si>
  <si>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</si>
  <si>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</si>
  <si>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</si>
  <si>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</si>
  <si>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</si>
  <si>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</si>
  <si>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</si>
  <si>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</si>
  <si>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</si>
  <si>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</si>
  <si>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</si>
  <si>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</si>
  <si>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</si>
  <si>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</si>
  <si>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</si>
  <si>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</si>
  <si>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</si>
  <si>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</si>
  <si>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</si>
  <si>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</si>
  <si>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</si>
  <si>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</si>
  <si>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</si>
  <si>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</si>
  <si>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</si>
  <si>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</si>
  <si>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</si>
  <si>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</si>
  <si>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</si>
  <si>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</si>
  <si>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</si>
  <si>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</si>
  <si>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</si>
  <si>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</si>
  <si>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</si>
  <si>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</si>
  <si>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</si>
  <si>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</si>
  <si>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</si>
  <si>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 AFP Modernization Act Trust Fund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</si>
  <si>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</si>
  <si>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</si>
  <si>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</si>
  <si>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</si>
  <si>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</si>
  <si>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</si>
  <si>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</si>
  <si>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</si>
  <si>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</si>
  <si>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</si>
  <si>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</si>
  <si>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</si>
  <si>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</si>
  <si>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</si>
  <si>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</si>
  <si>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</si>
  <si>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</si>
  <si>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</si>
  <si>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</si>
  <si>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</si>
  <si>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</si>
  <si>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</si>
  <si>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</si>
  <si>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</si>
  <si>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</si>
  <si>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</si>
  <si>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</si>
  <si>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</si>
  <si>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</si>
  <si>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</si>
  <si>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</si>
  <si>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</si>
  <si>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</si>
  <si>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</si>
  <si>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</si>
  <si>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</si>
  <si>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</si>
  <si>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</si>
  <si>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</si>
  <si>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</si>
  <si>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 xml:space="preserve">             Motor Vehicle Users Charge Fund</t>
  </si>
  <si>
    <t>UNPROGRAMMED FUND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</si>
  <si>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</si>
  <si>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</si>
  <si>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</si>
  <si>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</si>
  <si>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</si>
  <si>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</si>
  <si>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</si>
  <si>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</si>
  <si>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</si>
  <si>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</si>
  <si>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</si>
  <si>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</si>
  <si>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</si>
  <si>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</si>
  <si>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</si>
  <si>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</si>
  <si>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</si>
  <si>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</si>
  <si>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</si>
  <si>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</si>
  <si>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</si>
  <si>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</si>
  <si>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</si>
  <si>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</si>
  <si>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</si>
  <si>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BSGC</t>
  </si>
  <si>
    <t>MVUCF</t>
  </si>
  <si>
    <t>Rehabilitation and Reconstruction Program</t>
  </si>
  <si>
    <t>PS</t>
  </si>
  <si>
    <t>MOOE</t>
  </si>
  <si>
    <t>CO</t>
  </si>
  <si>
    <t>Retirement and Life Insurance Premiums</t>
  </si>
  <si>
    <t>REGULAR</t>
  </si>
  <si>
    <t>DepEd School Building Program</t>
  </si>
  <si>
    <t>E-Government 
Fund</t>
  </si>
  <si>
    <t>SUB-TOTAL SPFs</t>
  </si>
  <si>
    <t>GRAND TOTAL</t>
  </si>
  <si>
    <t>(in thousand pesos)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</si>
  <si>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</si>
  <si>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</si>
  <si>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</si>
  <si>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</si>
  <si>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</si>
  <si>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</si>
  <si>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</si>
  <si>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</si>
  <si>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</si>
  <si>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</si>
  <si>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</si>
  <si>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</si>
  <si>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</si>
  <si>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</si>
  <si>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For the implementation of the Basic Education Services per Special Provision No. 19, DepEd-OSEC, 2015 GAA, RA 10651</t>
  </si>
  <si>
    <t xml:space="preserve">          Interest Payment</t>
  </si>
  <si>
    <t xml:space="preserve"> OTHER RELEASES</t>
  </si>
  <si>
    <t>Special Purpose Funds</t>
  </si>
  <si>
    <t>Interest Payment</t>
  </si>
  <si>
    <t xml:space="preserve">      LGUs </t>
  </si>
  <si>
    <t>DBM</t>
  </si>
  <si>
    <t xml:space="preserve">   Transfer from:</t>
  </si>
  <si>
    <t>UNRELEASED
CONT.</t>
  </si>
  <si>
    <t>Grants</t>
  </si>
  <si>
    <t>DEPARTMENT</t>
  </si>
  <si>
    <t>DOH</t>
  </si>
  <si>
    <t>Subsidy for health insurance premium payment of the indigent families to the  National
  Health Insurance Program per Special Provision No. 7, DOH-OSEC, 2015 GAA, 
  RA 10651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</si>
  <si>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</si>
  <si>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</si>
  <si>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</si>
  <si>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</si>
  <si>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</si>
  <si>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</si>
  <si>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</si>
  <si>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DOJ-NBI</t>
  </si>
  <si>
    <t xml:space="preserve">    Transfer from:</t>
  </si>
  <si>
    <t>Adjustments</t>
  </si>
  <si>
    <t>Adjusted Continuing Appro.</t>
  </si>
  <si>
    <t>Pension of Ex-Pres./Ex-Pres. Widows</t>
  </si>
  <si>
    <t>BFAR</t>
  </si>
  <si>
    <t>DA-BFAR</t>
  </si>
  <si>
    <t>ARMM-DPWH</t>
  </si>
  <si>
    <t xml:space="preserve">     MMDA</t>
  </si>
  <si>
    <t>B. Automatic Appropriations</t>
  </si>
  <si>
    <t xml:space="preserve">  B.  AUTOMATIC APPROPRIATIONS</t>
  </si>
  <si>
    <t>DOTC-OSEC</t>
  </si>
  <si>
    <t>DAR-CAR</t>
  </si>
  <si>
    <t>BSGC-PHIC</t>
  </si>
  <si>
    <t xml:space="preserve">        PCDSO</t>
  </si>
  <si>
    <t>AFP Modernization Act Trust Fund
MATF</t>
  </si>
  <si>
    <t>REALIGNMENTS/
AUGMENTATIONS</t>
  </si>
  <si>
    <t>For the FY 2015 Personnel Services requirements of transferred personnel from 
  DAR to DOH-East Avenue Medical Center per approved Rationalization Program</t>
  </si>
  <si>
    <t>For the FY 2015 Personnel Services requirements of transferred personnel from 
  DAR to DOJ-NBI per approved Rationalization Program</t>
  </si>
  <si>
    <t>For the FY 2015 Personnel Services requirements of transferred personnel from 
  DAR-CAR to DOTC-CAR per approved Rationalization Program</t>
  </si>
  <si>
    <t>For the implementation of Farm-to-Market Roads per Special Provision No. 5, DA-
  OSEC, 2015 GAA, RA 10652</t>
  </si>
  <si>
    <t>For the implementation of DA's various national programs in ARMM, i.e., National Rice, 
  Livestock, High Value Crops, Organic Agriculture and Market Oriented Programs) 
  per Special Provision No. 11, DA-OSEC, 2015 GAA, RA 10651</t>
  </si>
  <si>
    <t>For the implementation of National Fisheries Program per Special Provision No. 11,
   DA-OSEC, 2015 GAA, RA 10651</t>
  </si>
  <si>
    <t>For the implementation of Health Facilities Enhancement Program (for facilites of LGUs 
  and other health sector partners) per Special Provision No. 5, DOH-OSEC, 2015 
  GAA, R.A. 10651</t>
  </si>
  <si>
    <t>For the FY 2015 Personnel Services requirements of transferred personnel from DAR
   to DOH-East Avenue Medical Center per approved Rationalization Program</t>
  </si>
  <si>
    <t>For the FY 2015 Personnel Services requirements of transferred personnel from 
 DAR to DOJ-NBI per approved Rationalization Program</t>
  </si>
  <si>
    <t>For ARMM allocation on various programs under the DSWD (Supplemental Feeding 
  Program) pursuant to Special Provision No. 9 of DSWD-OSEC, 2015 GAA, 
  R.A. 10651</t>
  </si>
  <si>
    <t>For the implementation of National Fisheries Program per Special Provision No. 11, 
  DA-OSEC, 2015 GAA, RA 10651</t>
  </si>
  <si>
    <t>For the implementation of Farm-to-Market Roads per Special Provision No. 5, 
  DA-OSEC, 2015 GAA, RA 10652</t>
  </si>
  <si>
    <t>For the implementation of the Basic Education Services per Special Provision No. 19, 
  DepEd-OSEC, 2015 GAA, RA 10651</t>
  </si>
  <si>
    <t xml:space="preserve">      Interest Payment</t>
  </si>
  <si>
    <t>STATUS OF CY 2016 BUDGET PROGRAM</t>
  </si>
  <si>
    <t xml:space="preserve">   A. GAA - R.A. 10717</t>
  </si>
  <si>
    <t>CONTINUING APPRO., R.A. 10651</t>
  </si>
  <si>
    <t>OTHER AUTOMATIC APPROPRIATIONS</t>
  </si>
  <si>
    <t xml:space="preserve">      Motor Vehicle Users Charge Fund</t>
  </si>
  <si>
    <t>2015 Continuing Appro.</t>
  </si>
  <si>
    <t>CY 2016 BUDGET LEVEL</t>
  </si>
  <si>
    <t>A. GAA-R.A. 10717</t>
  </si>
  <si>
    <t xml:space="preserve">  CONTINUING APPROPRIATIONS, R.A. 10651</t>
  </si>
  <si>
    <t xml:space="preserve">  R.A. 10651</t>
  </si>
  <si>
    <t>SUPPLEMENTAL BUDGET</t>
  </si>
  <si>
    <t xml:space="preserve">     Net Lending</t>
  </si>
  <si>
    <t xml:space="preserve">     Tax Exp. Fund/CDT</t>
  </si>
  <si>
    <t xml:space="preserve">     RA 9335</t>
  </si>
  <si>
    <t xml:space="preserve">     Stocks Subs.</t>
  </si>
  <si>
    <t>CY 2016 TRANSFER OF FUNDS FROM ONE DEPARTMENT/AGENCY TO ANOTHER</t>
  </si>
  <si>
    <t>Allotment Class</t>
  </si>
  <si>
    <t>2016 GAA, R.A. 10717</t>
  </si>
  <si>
    <t>For the implementation of Farm-to-Market Roads per Special Provision No. 8, DA-
  OSEC, 2016 GAA, R.A. 10717</t>
  </si>
  <si>
    <t>For the payment of 9% personnel share in GSIS Premium contribution of ARMM-DepEd per GSIS-ARMM-DBM Memorandum of Agreement dated March 18, 2004</t>
  </si>
  <si>
    <t>For the implementation of the Basic Educational Facilities per Special Provision No. 4 , DepEd-OSEC, 2015 GAA , RA 10651</t>
  </si>
  <si>
    <t>Budgetary Support to GOCC-Phil. Health Insurance Corporation</t>
  </si>
  <si>
    <t>For the implementation of Health Facilities Enhancement Program (for facilites of LGUs 
  and other health sector partners) per Special Provision No. 6, DOH-OSEC, 2016 
  GAA, R.A. 10717</t>
  </si>
  <si>
    <t>For the implementation of the Basic Educational Facilities per Special Provision 
  No. 4 , DepEd-OSEC, 2015 GAA , RA 10651</t>
  </si>
  <si>
    <t>NEW GAA - R.A. 10717</t>
  </si>
  <si>
    <t>Automatic Appropriations</t>
  </si>
  <si>
    <t>Continuing Appropriations,
R.A. 10651</t>
  </si>
  <si>
    <t>Department</t>
  </si>
  <si>
    <t>SPFs</t>
  </si>
  <si>
    <t>CONTINUING  APPROPRIATIONS-R.A. 10651</t>
  </si>
  <si>
    <t>SPECIAL PURPOSE FUNDS-R.A. 10717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</si>
</sst>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</cellStyleXfs>
  <cellXfs count="376">
    <xf numFmtId="0" fontId="0" fillId="0" borderId="0" xfId="0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3" fillId="0" borderId="1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left" vertical="center" indent="2"/>
    </xf>
    <xf numFmtId="164" fontId="3" fillId="0" borderId="11" xfId="2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2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2" fillId="0" borderId="2" xfId="2" applyNumberFormat="1" applyFont="1" applyFill="1" applyBorder="1" applyAlignment="1">
      <alignment horizontal="right" vertical="center"/>
    </xf>
    <xf numFmtId="164" fontId="3" fillId="0" borderId="2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0" fontId="2" fillId="0" borderId="4" xfId="26" applyFont="1" applyFill="1" applyBorder="1" applyAlignment="1">
      <alignment horizontal="left" indent="1"/>
    </xf>
    <xf numFmtId="164" fontId="2" fillId="0" borderId="0" xfId="2" applyNumberFormat="1" applyFont="1" applyFill="1" applyBorder="1" applyAlignment="1">
      <alignment horizontal="left" vertical="center" indent="1"/>
    </xf>
    <xf numFmtId="164" fontId="2" fillId="0" borderId="0" xfId="2" applyNumberFormat="1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16" fillId="0" borderId="4" xfId="1" applyNumberFormat="1" applyFont="1" applyBorder="1" applyAlignment="1">
      <alignment horizontal="center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14" xfId="2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3" borderId="11" xfId="1" applyNumberFormat="1" applyFont="1" applyFill="1" applyBorder="1" applyAlignment="1">
      <alignment horizontal="center" vertical="center"/>
    </xf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13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165" fontId="3" fillId="0" borderId="3" xfId="35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2" fillId="0" borderId="17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4" xfId="35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4" xfId="35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3" xfId="1" applyNumberFormat="1" applyFont="1" applyFill="1" applyBorder="1"/>
    <xf numFmtId="164" fontId="3" fillId="0" borderId="6" xfId="1" applyNumberFormat="1" applyFont="1" applyFill="1" applyBorder="1"/>
    <xf numFmtId="164" fontId="3" fillId="0" borderId="2" xfId="1" applyNumberFormat="1" applyFont="1" applyFill="1" applyBorder="1"/>
    <xf numFmtId="165" fontId="3" fillId="0" borderId="3" xfId="35" applyNumberFormat="1" applyFont="1" applyFill="1" applyBorder="1" applyAlignment="1">
      <alignment horizontal="center"/>
    </xf>
    <xf numFmtId="164" fontId="3" fillId="0" borderId="9" xfId="1" applyNumberFormat="1" applyFont="1" applyFill="1" applyBorder="1"/>
    <xf numFmtId="164" fontId="2" fillId="0" borderId="5" xfId="1" applyNumberFormat="1" applyFont="1" applyFill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2" fillId="0" borderId="0" xfId="1" applyNumberFormat="1" applyFont="1" applyBorder="1"/>
    <xf numFmtId="165" fontId="2" fillId="0" borderId="12" xfId="35" applyNumberFormat="1" applyFont="1" applyBorder="1" applyAlignment="1">
      <alignment horizontal="center"/>
    </xf>
    <xf numFmtId="164" fontId="22" fillId="0" borderId="9" xfId="1" applyNumberFormat="1" applyFont="1" applyFill="1" applyBorder="1" applyAlignment="1">
      <alignment horizontal="center" wrapText="1"/>
    </xf>
    <xf numFmtId="165" fontId="2" fillId="0" borderId="4" xfId="35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164" fontId="2" fillId="0" borderId="6" xfId="1" applyNumberFormat="1" applyFont="1" applyFill="1" applyBorder="1"/>
    <xf numFmtId="164" fontId="2" fillId="0" borderId="3" xfId="1" applyNumberFormat="1" applyFont="1" applyBorder="1"/>
    <xf numFmtId="164" fontId="2" fillId="0" borderId="6" xfId="1" applyNumberFormat="1" applyFont="1" applyBorder="1"/>
    <xf numFmtId="164" fontId="22" fillId="0" borderId="2" xfId="1" applyNumberFormat="1" applyFont="1" applyBorder="1"/>
    <xf numFmtId="165" fontId="2" fillId="0" borderId="3" xfId="35" applyNumberFormat="1" applyFont="1" applyBorder="1" applyAlignment="1">
      <alignment horizontal="center"/>
    </xf>
    <xf numFmtId="164" fontId="2" fillId="0" borderId="9" xfId="1" applyNumberFormat="1" applyFont="1" applyFill="1" applyBorder="1"/>
    <xf numFmtId="164" fontId="3" fillId="3" borderId="5" xfId="1" applyNumberFormat="1" applyFont="1" applyFill="1" applyBorder="1"/>
    <xf numFmtId="164" fontId="3" fillId="3" borderId="4" xfId="1" applyNumberFormat="1" applyFont="1" applyFill="1" applyBorder="1"/>
    <xf numFmtId="164" fontId="22" fillId="3" borderId="0" xfId="1" applyNumberFormat="1" applyFont="1" applyFill="1" applyBorder="1"/>
    <xf numFmtId="165" fontId="3" fillId="3" borderId="4" xfId="35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left" indent="1"/>
    </xf>
    <xf numFmtId="164" fontId="22" fillId="0" borderId="2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/>
    <xf numFmtId="164" fontId="22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4" xfId="1" applyNumberFormat="1" applyFont="1" applyBorder="1" applyAlignment="1">
      <alignment horizontal="left"/>
    </xf>
    <xf numFmtId="164" fontId="3" fillId="0" borderId="4" xfId="1" applyNumberFormat="1" applyFont="1" applyFill="1" applyBorder="1"/>
    <xf numFmtId="164" fontId="22" fillId="0" borderId="0" xfId="1" applyNumberFormat="1" applyFont="1" applyFill="1" applyBorder="1"/>
    <xf numFmtId="165" fontId="3" fillId="0" borderId="4" xfId="35" applyNumberFormat="1" applyFont="1" applyFill="1" applyBorder="1" applyAlignment="1">
      <alignment horizontal="center"/>
    </xf>
    <xf numFmtId="165" fontId="2" fillId="0" borderId="4" xfId="35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left"/>
    </xf>
    <xf numFmtId="165" fontId="3" fillId="0" borderId="3" xfId="35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left"/>
    </xf>
    <xf numFmtId="165" fontId="3" fillId="0" borderId="4" xfId="35" applyNumberFormat="1" applyFont="1" applyBorder="1" applyAlignment="1">
      <alignment horizontal="center"/>
    </xf>
    <xf numFmtId="164" fontId="2" fillId="0" borderId="18" xfId="1" applyNumberFormat="1" applyFont="1" applyFill="1" applyBorder="1"/>
    <xf numFmtId="164" fontId="2" fillId="0" borderId="4" xfId="1" applyNumberFormat="1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3" fillId="3" borderId="19" xfId="1" applyNumberFormat="1" applyFont="1" applyFill="1" applyBorder="1" applyAlignment="1">
      <alignment vertical="center"/>
    </xf>
    <xf numFmtId="164" fontId="3" fillId="3" borderId="21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5" fontId="3" fillId="3" borderId="21" xfId="35" applyNumberFormat="1" applyFont="1" applyFill="1" applyBorder="1" applyAlignment="1">
      <alignment horizontal="center" vertical="center"/>
    </xf>
    <xf numFmtId="164" fontId="3" fillId="3" borderId="22" xfId="1" applyNumberFormat="1" applyFont="1" applyFill="1" applyBorder="1" applyAlignment="1">
      <alignment vertical="center"/>
    </xf>
    <xf numFmtId="164" fontId="14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4" fontId="3" fillId="5" borderId="0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/>
    <xf numFmtId="164" fontId="14" fillId="5" borderId="0" xfId="1" applyNumberFormat="1" applyFont="1" applyFill="1" applyBorder="1" applyAlignment="1">
      <alignment horizontal="left" wrapText="1"/>
    </xf>
    <xf numFmtId="164" fontId="2" fillId="5" borderId="0" xfId="1" applyNumberFormat="1" applyFont="1" applyFill="1" applyBorder="1" applyAlignment="1"/>
    <xf numFmtId="164" fontId="2" fillId="5" borderId="0" xfId="1" applyNumberFormat="1" applyFont="1" applyFill="1" applyAlignment="1"/>
    <xf numFmtId="164" fontId="14" fillId="5" borderId="0" xfId="1" applyNumberFormat="1" applyFont="1" applyFill="1" applyBorder="1" applyAlignment="1">
      <alignment horizontal="left" wrapText="1"/>
    </xf>
    <xf numFmtId="164" fontId="14" fillId="5" borderId="0" xfId="1" applyNumberFormat="1" applyFont="1" applyFill="1" applyBorder="1" applyAlignment="1">
      <alignment horizontal="left"/>
    </xf>
    <xf numFmtId="164" fontId="2" fillId="5" borderId="0" xfId="1" applyNumberFormat="1" applyFont="1" applyFill="1" applyBorder="1" applyAlignment="1">
      <alignment horizontal="left"/>
    </xf>
    <xf numFmtId="164" fontId="2" fillId="5" borderId="0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35" applyNumberFormat="1" applyFont="1" applyBorder="1" applyAlignment="1">
      <alignment horizontal="center"/>
    </xf>
    <xf numFmtId="165" fontId="3" fillId="0" borderId="0" xfId="35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0" fontId="3" fillId="2" borderId="0" xfId="19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19" applyNumberFormat="1" applyFont="1" applyFill="1" applyBorder="1" applyAlignment="1">
      <alignment horizontal="left" wrapText="1"/>
    </xf>
    <xf numFmtId="165" fontId="3" fillId="2" borderId="0" xfId="35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19" applyFont="1" applyFill="1" applyBorder="1" applyAlignment="1"/>
    <xf numFmtId="0" fontId="2" fillId="0" borderId="0" xfId="19" applyFont="1" applyFill="1" applyAlignment="1"/>
    <xf numFmtId="164" fontId="2" fillId="2" borderId="0" xfId="19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35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35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Alignment="1"/>
    <xf numFmtId="0" fontId="3" fillId="3" borderId="7" xfId="19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 wrapText="1"/>
    </xf>
    <xf numFmtId="0" fontId="3" fillId="3" borderId="1" xfId="19" applyFont="1" applyFill="1" applyBorder="1" applyAlignment="1">
      <alignment horizontal="center" vertical="center" wrapText="1"/>
    </xf>
    <xf numFmtId="0" fontId="3" fillId="3" borderId="10" xfId="19" applyFont="1" applyFill="1" applyBorder="1" applyAlignment="1">
      <alignment horizontal="center" vertical="center" wrapText="1"/>
    </xf>
    <xf numFmtId="0" fontId="3" fillId="3" borderId="12" xfId="19" applyFont="1" applyFill="1" applyBorder="1" applyAlignment="1">
      <alignment horizontal="center" vertical="center" wrapText="1"/>
    </xf>
    <xf numFmtId="165" fontId="3" fillId="3" borderId="8" xfId="35" applyNumberFormat="1" applyFont="1" applyFill="1" applyBorder="1" applyAlignment="1">
      <alignment horizontal="center" vertical="center" wrapText="1"/>
    </xf>
    <xf numFmtId="0" fontId="2" fillId="0" borderId="0" xfId="19" applyFont="1" applyFill="1"/>
    <xf numFmtId="0" fontId="3" fillId="4" borderId="12" xfId="19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0" fontId="3" fillId="3" borderId="11" xfId="19" applyFont="1" applyFill="1" applyBorder="1" applyAlignment="1">
      <alignment horizontal="center" vertical="center" wrapText="1"/>
    </xf>
    <xf numFmtId="0" fontId="5" fillId="3" borderId="11" xfId="19" applyFont="1" applyFill="1" applyBorder="1" applyAlignment="1">
      <alignment horizontal="center" vertical="center" wrapText="1"/>
    </xf>
    <xf numFmtId="0" fontId="3" fillId="3" borderId="4" xfId="19" applyFont="1" applyFill="1" applyBorder="1" applyAlignment="1">
      <alignment horizontal="center" vertical="center" wrapText="1"/>
    </xf>
    <xf numFmtId="165" fontId="3" fillId="3" borderId="0" xfId="35" applyNumberFormat="1" applyFont="1" applyFill="1" applyBorder="1" applyAlignment="1">
      <alignment horizontal="center" vertical="center" wrapText="1"/>
    </xf>
    <xf numFmtId="0" fontId="3" fillId="4" borderId="4" xfId="19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3" fillId="3" borderId="3" xfId="19" applyFont="1" applyFill="1" applyBorder="1" applyAlignment="1">
      <alignment horizontal="center" vertical="center" wrapText="1"/>
    </xf>
    <xf numFmtId="165" fontId="3" fillId="3" borderId="2" xfId="35" applyNumberFormat="1" applyFont="1" applyFill="1" applyBorder="1" applyAlignment="1">
      <alignment horizontal="center" vertical="center" wrapText="1"/>
    </xf>
    <xf numFmtId="0" fontId="3" fillId="4" borderId="3" xfId="19" applyFont="1" applyFill="1" applyBorder="1" applyAlignment="1">
      <alignment horizontal="center" vertical="center" wrapText="1"/>
    </xf>
    <xf numFmtId="0" fontId="3" fillId="0" borderId="17" xfId="19" applyFont="1" applyFill="1" applyBorder="1" applyAlignment="1">
      <alignment wrapText="1"/>
    </xf>
    <xf numFmtId="164" fontId="3" fillId="0" borderId="17" xfId="1" applyNumberFormat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23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1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25" xfId="1" applyNumberFormat="1" applyFont="1" applyBorder="1" applyAlignment="1">
      <alignment horizontal="left"/>
    </xf>
    <xf numFmtId="164" fontId="3" fillId="0" borderId="24" xfId="1" applyNumberFormat="1" applyFont="1" applyBorder="1" applyAlignment="1">
      <alignment horizontal="left"/>
    </xf>
    <xf numFmtId="165" fontId="3" fillId="0" borderId="1" xfId="35" applyNumberFormat="1" applyFont="1" applyBorder="1" applyAlignment="1">
      <alignment horizontal="center"/>
    </xf>
    <xf numFmtId="0" fontId="3" fillId="0" borderId="0" xfId="19" applyFont="1" applyFill="1"/>
    <xf numFmtId="164" fontId="3" fillId="0" borderId="0" xfId="19" applyNumberFormat="1" applyFont="1" applyFill="1"/>
    <xf numFmtId="0" fontId="2" fillId="0" borderId="5" xfId="19" applyFont="1" applyFill="1" applyBorder="1" applyAlignment="1">
      <alignment horizontal="left"/>
    </xf>
    <xf numFmtId="164" fontId="2" fillId="0" borderId="15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26" xfId="1" applyNumberFormat="1" applyFont="1" applyBorder="1" applyAlignment="1">
      <alignment horizontal="center"/>
    </xf>
    <xf numFmtId="164" fontId="2" fillId="0" borderId="27" xfId="1" applyNumberFormat="1" applyFont="1" applyBorder="1" applyAlignment="1">
      <alignment horizontal="center"/>
    </xf>
    <xf numFmtId="165" fontId="2" fillId="0" borderId="2" xfId="35" applyNumberFormat="1" applyFont="1" applyBorder="1" applyAlignment="1">
      <alignment horizontal="center"/>
    </xf>
    <xf numFmtId="164" fontId="2" fillId="0" borderId="0" xfId="19" applyNumberFormat="1" applyFont="1" applyFill="1"/>
    <xf numFmtId="0" fontId="3" fillId="0" borderId="5" xfId="19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26" xfId="1" applyNumberFormat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165" fontId="3" fillId="0" borderId="2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 applyAlignment="1">
      <alignment horizontal="left" indent="2"/>
    </xf>
    <xf numFmtId="164" fontId="2" fillId="0" borderId="18" xfId="1" applyNumberFormat="1" applyFont="1" applyFill="1" applyBorder="1" applyAlignment="1">
      <alignment horizontal="left"/>
    </xf>
    <xf numFmtId="165" fontId="2" fillId="0" borderId="0" xfId="35" applyNumberFormat="1" applyFont="1" applyFill="1" applyBorder="1" applyAlignment="1">
      <alignment horizontal="center"/>
    </xf>
    <xf numFmtId="0" fontId="2" fillId="0" borderId="5" xfId="19" applyFont="1" applyFill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indent="1"/>
    </xf>
    <xf numFmtId="0" fontId="3" fillId="0" borderId="0" xfId="19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8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26" xfId="1" applyNumberFormat="1" applyFont="1" applyFill="1" applyBorder="1"/>
    <xf numFmtId="164" fontId="3" fillId="0" borderId="27" xfId="1" applyNumberFormat="1" applyFont="1" applyFill="1" applyBorder="1"/>
    <xf numFmtId="165" fontId="3" fillId="0" borderId="2" xfId="35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horizontal="left"/>
    </xf>
    <xf numFmtId="164" fontId="2" fillId="0" borderId="16" xfId="1" applyNumberFormat="1" applyFont="1" applyFill="1" applyBorder="1"/>
    <xf numFmtId="164" fontId="2" fillId="0" borderId="26" xfId="1" applyNumberFormat="1" applyFont="1" applyBorder="1"/>
    <xf numFmtId="164" fontId="2" fillId="0" borderId="27" xfId="1" applyNumberFormat="1" applyFont="1" applyBorder="1"/>
    <xf numFmtId="0" fontId="2" fillId="0" borderId="5" xfId="19" applyFont="1" applyFill="1" applyBorder="1"/>
    <xf numFmtId="164" fontId="3" fillId="3" borderId="3" xfId="1" applyNumberFormat="1" applyFont="1" applyFill="1" applyBorder="1"/>
    <xf numFmtId="164" fontId="3" fillId="3" borderId="26" xfId="1" applyNumberFormat="1" applyFont="1" applyFill="1" applyBorder="1"/>
    <xf numFmtId="164" fontId="3" fillId="3" borderId="27" xfId="1" applyNumberFormat="1" applyFont="1" applyFill="1" applyBorder="1"/>
    <xf numFmtId="165" fontId="3" fillId="3" borderId="2" xfId="35" applyNumberFormat="1" applyFont="1" applyFill="1" applyBorder="1" applyAlignment="1">
      <alignment horizontal="center"/>
    </xf>
    <xf numFmtId="164" fontId="3" fillId="0" borderId="15" xfId="1" applyNumberFormat="1" applyFont="1" applyFill="1" applyBorder="1"/>
    <xf numFmtId="164" fontId="3" fillId="0" borderId="18" xfId="1" applyNumberFormat="1" applyFont="1" applyFill="1" applyBorder="1"/>
    <xf numFmtId="165" fontId="3" fillId="0" borderId="0" xfId="35" applyNumberFormat="1" applyFont="1" applyFill="1" applyBorder="1" applyAlignment="1">
      <alignment horizontal="center"/>
    </xf>
    <xf numFmtId="164" fontId="3" fillId="3" borderId="14" xfId="1" applyNumberFormat="1" applyFont="1" applyFill="1" applyBorder="1"/>
    <xf numFmtId="0" fontId="3" fillId="0" borderId="5" xfId="19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164" fontId="3" fillId="0" borderId="14" xfId="1" applyNumberFormat="1" applyFont="1" applyFill="1" applyBorder="1"/>
    <xf numFmtId="0" fontId="3" fillId="0" borderId="5" xfId="19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27" xfId="1" applyNumberFormat="1" applyFont="1" applyFill="1" applyBorder="1" applyAlignment="1">
      <alignment horizontal="center"/>
    </xf>
    <xf numFmtId="165" fontId="3" fillId="0" borderId="14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 indent="1"/>
    </xf>
    <xf numFmtId="164" fontId="3" fillId="0" borderId="10" xfId="1" applyNumberFormat="1" applyFont="1" applyBorder="1" applyAlignment="1">
      <alignment horizontal="left"/>
    </xf>
    <xf numFmtId="165" fontId="3" fillId="0" borderId="10" xfId="35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5" fontId="2" fillId="0" borderId="9" xfId="35" applyNumberFormat="1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left"/>
    </xf>
    <xf numFmtId="165" fontId="2" fillId="0" borderId="14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indent="1"/>
    </xf>
    <xf numFmtId="165" fontId="3" fillId="0" borderId="14" xfId="35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0" fontId="2" fillId="0" borderId="0" xfId="19" applyFont="1" applyBorder="1" applyAlignment="1">
      <alignment horizontal="left" indent="1"/>
    </xf>
    <xf numFmtId="165" fontId="2" fillId="0" borderId="9" xfId="35" applyNumberFormat="1" applyFont="1" applyFill="1" applyBorder="1" applyAlignment="1">
      <alignment horizontal="center"/>
    </xf>
    <xf numFmtId="164" fontId="16" fillId="0" borderId="4" xfId="1" applyNumberFormat="1" applyFont="1" applyFill="1" applyBorder="1" applyAlignment="1">
      <alignment horizontal="left"/>
    </xf>
    <xf numFmtId="0" fontId="2" fillId="0" borderId="0" xfId="19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wrapText="1" indent="1"/>
    </xf>
    <xf numFmtId="164" fontId="3" fillId="0" borderId="3" xfId="1" applyNumberFormat="1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left" wrapText="1" indent="1"/>
    </xf>
    <xf numFmtId="0" fontId="3" fillId="0" borderId="4" xfId="19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164" fontId="2" fillId="0" borderId="10" xfId="1" applyNumberFormat="1" applyFont="1" applyFill="1" applyBorder="1" applyAlignment="1">
      <alignment horizontal="left" indent="1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0" fontId="2" fillId="0" borderId="4" xfId="19" applyFont="1" applyFill="1" applyBorder="1" applyAlignment="1">
      <alignment horizontal="left" indent="3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3" xfId="1" applyNumberFormat="1" applyFont="1" applyFill="1" applyBorder="1" applyAlignment="1">
      <alignment horizontal="left" indent="2"/>
    </xf>
    <xf numFmtId="0" fontId="2" fillId="0" borderId="5" xfId="19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18" xfId="1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18" xfId="1" applyNumberFormat="1" applyFont="1" applyBorder="1" applyAlignment="1">
      <alignment horizontal="left" indent="1"/>
    </xf>
    <xf numFmtId="164" fontId="2" fillId="0" borderId="9" xfId="1" applyNumberFormat="1" applyFont="1" applyBorder="1"/>
    <xf numFmtId="0" fontId="2" fillId="0" borderId="0" xfId="19" applyFont="1" applyFill="1" applyBorder="1" applyAlignment="1">
      <alignment horizontal="left"/>
    </xf>
    <xf numFmtId="0" fontId="3" fillId="3" borderId="19" xfId="19" applyFont="1" applyFill="1" applyBorder="1" applyAlignment="1">
      <alignment horizontal="left"/>
    </xf>
    <xf numFmtId="164" fontId="3" fillId="3" borderId="19" xfId="1" applyNumberFormat="1" applyFont="1" applyFill="1" applyBorder="1" applyAlignment="1">
      <alignment horizontal="left"/>
    </xf>
    <xf numFmtId="164" fontId="3" fillId="3" borderId="21" xfId="19" applyNumberFormat="1" applyFont="1" applyFill="1" applyBorder="1"/>
    <xf numFmtId="164" fontId="3" fillId="3" borderId="28" xfId="19" applyNumberFormat="1" applyFont="1" applyFill="1" applyBorder="1"/>
    <xf numFmtId="164" fontId="3" fillId="3" borderId="29" xfId="19" applyNumberFormat="1" applyFont="1" applyFill="1" applyBorder="1"/>
    <xf numFmtId="165" fontId="3" fillId="3" borderId="20" xfId="35" applyNumberFormat="1" applyFont="1" applyFill="1" applyBorder="1" applyAlignment="1">
      <alignment horizontal="center"/>
    </xf>
    <xf numFmtId="0" fontId="3" fillId="5" borderId="30" xfId="31" applyFont="1" applyFill="1" applyBorder="1" applyAlignment="1">
      <alignment wrapText="1"/>
    </xf>
    <xf numFmtId="0" fontId="2" fillId="5" borderId="0" xfId="19" applyFont="1" applyFill="1"/>
    <xf numFmtId="165" fontId="2" fillId="5" borderId="0" xfId="35" applyNumberFormat="1" applyFont="1" applyFill="1" applyAlignment="1">
      <alignment horizontal="center"/>
    </xf>
    <xf numFmtId="0" fontId="3" fillId="0" borderId="0" xfId="19" applyFont="1" applyFill="1" applyBorder="1" applyAlignment="1">
      <alignment horizontal="left"/>
    </xf>
    <xf numFmtId="164" fontId="3" fillId="0" borderId="0" xfId="19" applyNumberFormat="1" applyFont="1" applyFill="1" applyBorder="1"/>
    <xf numFmtId="0" fontId="2" fillId="0" borderId="0" xfId="19" applyFont="1"/>
    <xf numFmtId="164" fontId="2" fillId="0" borderId="0" xfId="1" applyNumberFormat="1" applyFont="1"/>
    <xf numFmtId="0" fontId="2" fillId="0" borderId="0" xfId="19" applyFont="1" applyBorder="1"/>
    <xf numFmtId="165" fontId="2" fillId="0" borderId="0" xfId="35" applyNumberFormat="1" applyFont="1" applyAlignment="1">
      <alignment horizontal="center"/>
    </xf>
    <xf numFmtId="164" fontId="3" fillId="0" borderId="8" xfId="2" applyNumberFormat="1" applyFont="1" applyFill="1" applyBorder="1" applyAlignment="1">
      <alignment horizontal="left" vertical="center"/>
    </xf>
    <xf numFmtId="164" fontId="3" fillId="0" borderId="8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left" vertical="center" indent="1"/>
    </xf>
    <xf numFmtId="164" fontId="3" fillId="0" borderId="0" xfId="2" applyNumberFormat="1" applyFont="1" applyFill="1" applyBorder="1" applyAlignment="1">
      <alignment horizontal="left" vertical="center" indent="2"/>
    </xf>
    <xf numFmtId="164" fontId="2" fillId="0" borderId="0" xfId="2" applyNumberFormat="1" applyFont="1" applyFill="1" applyBorder="1" applyAlignment="1">
      <alignment horizontal="left" indent="2"/>
    </xf>
    <xf numFmtId="164" fontId="2" fillId="0" borderId="0" xfId="2" applyNumberFormat="1" applyFont="1" applyFill="1" applyBorder="1" applyAlignment="1">
      <alignment horizontal="left" vertical="center" indent="4"/>
    </xf>
    <xf numFmtId="164" fontId="2" fillId="0" borderId="0" xfId="2" applyNumberFormat="1" applyFont="1" applyFill="1" applyBorder="1" applyAlignment="1">
      <alignment vertical="center" wrapText="1"/>
    </xf>
    <xf numFmtId="164" fontId="3" fillId="0" borderId="0" xfId="2" applyNumberFormat="1" applyFont="1" applyFill="1" applyBorder="1" applyAlignment="1">
      <alignment horizontal="left" indent="2"/>
    </xf>
    <xf numFmtId="164" fontId="2" fillId="0" borderId="0" xfId="2" applyNumberFormat="1" applyFont="1" applyFill="1" applyBorder="1" applyAlignment="1">
      <alignment horizontal="left" vertical="center" wrapText="1" indent="3"/>
    </xf>
    <xf numFmtId="164" fontId="2" fillId="0" borderId="0" xfId="2" applyNumberFormat="1" applyFont="1" applyFill="1" applyBorder="1" applyAlignment="1">
      <alignment horizontal="left" vertical="center" wrapText="1" indent="4"/>
    </xf>
    <xf numFmtId="164" fontId="2" fillId="0" borderId="0" xfId="2" applyNumberFormat="1" applyFont="1" applyFill="1" applyBorder="1" applyAlignment="1">
      <alignment horizontal="left" vertical="center" wrapText="1" indent="2"/>
    </xf>
    <xf numFmtId="164" fontId="2" fillId="0" borderId="0" xfId="2" applyNumberFormat="1" applyFont="1" applyFill="1" applyBorder="1" applyAlignment="1">
      <alignment wrapText="1"/>
    </xf>
    <xf numFmtId="37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left" vertical="center" indent="3"/>
    </xf>
    <xf numFmtId="164" fontId="3" fillId="0" borderId="0" xfId="2" applyNumberFormat="1" applyFont="1" applyFill="1" applyBorder="1" applyAlignment="1">
      <alignment horizontal="left" indent="1"/>
    </xf>
    <xf numFmtId="164" fontId="3" fillId="0" borderId="0" xfId="2" applyNumberFormat="1" applyFont="1" applyFill="1" applyBorder="1" applyAlignment="1">
      <alignment horizontal="left" indent="3"/>
    </xf>
    <xf numFmtId="164" fontId="2" fillId="0" borderId="0" xfId="2" applyNumberFormat="1" applyFont="1" applyBorder="1"/>
    <xf numFmtId="0" fontId="1" fillId="0" borderId="0" xfId="20" applyFont="1" applyBorder="1" applyAlignment="1">
      <alignment wrapText="1"/>
    </xf>
    <xf numFmtId="0" fontId="3" fillId="2" borderId="0" xfId="19" quotePrefix="1" applyFont="1" applyFill="1" applyAlignment="1">
      <alignment horizontal="left"/>
    </xf>
    <xf numFmtId="0" fontId="2" fillId="2" borderId="0" xfId="19" applyFont="1" applyFill="1"/>
    <xf numFmtId="0" fontId="3" fillId="2" borderId="0" xfId="19" applyFont="1" applyFill="1"/>
    <xf numFmtId="0" fontId="3" fillId="2" borderId="0" xfId="19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19" quotePrefix="1" applyNumberFormat="1" applyFont="1" applyFill="1" applyAlignment="1">
      <alignment horizontal="left"/>
    </xf>
    <xf numFmtId="0" fontId="3" fillId="6" borderId="12" xfId="19" applyFont="1" applyFill="1" applyBorder="1" applyAlignment="1">
      <alignment horizontal="center" vertical="center"/>
    </xf>
    <xf numFmtId="164" fontId="3" fillId="6" borderId="1" xfId="19" applyNumberFormat="1" applyFont="1" applyFill="1" applyBorder="1" applyAlignment="1">
      <alignment horizontal="center" vertical="center"/>
    </xf>
    <xf numFmtId="164" fontId="3" fillId="6" borderId="10" xfId="19" applyNumberFormat="1" applyFont="1" applyFill="1" applyBorder="1" applyAlignment="1">
      <alignment horizontal="center" vertical="center"/>
    </xf>
    <xf numFmtId="0" fontId="3" fillId="6" borderId="13" xfId="19" applyFont="1" applyFill="1" applyBorder="1" applyAlignment="1">
      <alignment horizontal="center" vertical="center" wrapText="1"/>
    </xf>
    <xf numFmtId="0" fontId="3" fillId="6" borderId="11" xfId="19" applyFont="1" applyFill="1" applyBorder="1" applyAlignment="1">
      <alignment horizontal="center" vertical="center" wrapText="1"/>
    </xf>
    <xf numFmtId="0" fontId="3" fillId="6" borderId="3" xfId="19" applyFont="1" applyFill="1" applyBorder="1" applyAlignment="1">
      <alignment horizontal="center" vertical="center"/>
    </xf>
    <xf numFmtId="0" fontId="3" fillId="6" borderId="14" xfId="19" applyFont="1" applyFill="1" applyBorder="1" applyAlignment="1">
      <alignment horizontal="center" vertical="center"/>
    </xf>
    <xf numFmtId="0" fontId="3" fillId="6" borderId="3" xfId="19" applyFont="1" applyFill="1" applyBorder="1" applyAlignment="1">
      <alignment horizontal="center" vertical="center" wrapText="1"/>
    </xf>
    <xf numFmtId="0" fontId="3" fillId="6" borderId="3" xfId="19" applyFont="1" applyFill="1" applyBorder="1" applyAlignment="1">
      <alignment horizontal="center" vertical="center"/>
    </xf>
    <xf numFmtId="0" fontId="3" fillId="6" borderId="9" xfId="19" applyFont="1" applyFill="1" applyBorder="1" applyAlignment="1">
      <alignment horizontal="center" vertical="center" wrapText="1"/>
    </xf>
    <xf numFmtId="164" fontId="2" fillId="0" borderId="17" xfId="1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horizontal="left"/>
    </xf>
    <xf numFmtId="164" fontId="2" fillId="0" borderId="1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vertical="center"/>
    </xf>
    <xf numFmtId="0" fontId="2" fillId="0" borderId="0" xfId="19" applyFont="1" applyFill="1" applyBorder="1"/>
    <xf numFmtId="164" fontId="2" fillId="0" borderId="2" xfId="1" applyNumberFormat="1" applyFont="1" applyBorder="1"/>
    <xf numFmtId="164" fontId="2" fillId="0" borderId="14" xfId="1" applyNumberFormat="1" applyFont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left"/>
    </xf>
    <xf numFmtId="0" fontId="6" fillId="0" borderId="0" xfId="19" applyFont="1" applyFill="1"/>
    <xf numFmtId="164" fontId="2" fillId="0" borderId="4" xfId="1" quotePrefix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wrapText="1"/>
    </xf>
    <xf numFmtId="164" fontId="2" fillId="0" borderId="9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19" quotePrefix="1" applyFont="1" applyFill="1" applyBorder="1" applyAlignment="1">
      <alignment horizontal="left"/>
    </xf>
    <xf numFmtId="0" fontId="3" fillId="3" borderId="2" xfId="19" applyFont="1" applyFill="1" applyBorder="1" applyAlignment="1">
      <alignment horizontal="center"/>
    </xf>
    <xf numFmtId="164" fontId="3" fillId="3" borderId="19" xfId="1" applyNumberFormat="1" applyFont="1" applyFill="1" applyBorder="1"/>
    <xf numFmtId="164" fontId="3" fillId="3" borderId="21" xfId="1" applyNumberFormat="1" applyFont="1" applyFill="1" applyBorder="1"/>
    <xf numFmtId="164" fontId="3" fillId="3" borderId="20" xfId="1" applyNumberFormat="1" applyFont="1" applyFill="1" applyBorder="1"/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6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3" borderId="12" xfId="1" applyNumberFormat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12" xfId="1" applyNumberFormat="1" applyFont="1" applyBorder="1"/>
    <xf numFmtId="164" fontId="3" fillId="3" borderId="3" xfId="1" applyNumberFormat="1" applyFont="1" applyFill="1" applyBorder="1" applyAlignment="1">
      <alignment horizontal="center"/>
    </xf>
    <xf numFmtId="164" fontId="3" fillId="2" borderId="0" xfId="2" applyNumberFormat="1" applyFont="1" applyFill="1" applyBorder="1"/>
    <xf numFmtId="164" fontId="2" fillId="2" borderId="0" xfId="2" applyNumberFormat="1" applyFont="1" applyFill="1" applyBorder="1"/>
    <xf numFmtId="164" fontId="3" fillId="0" borderId="13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3" fillId="0" borderId="12" xfId="2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/>
    </xf>
    <xf numFmtId="164" fontId="7" fillId="3" borderId="11" xfId="1" applyNumberFormat="1" applyFont="1" applyFill="1" applyBorder="1" applyAlignment="1">
      <alignment horizontal="center" vertical="center" wrapText="1"/>
    </xf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Alignment="1"/>
    <xf numFmtId="164" fontId="3" fillId="0" borderId="0" xfId="1" applyNumberFormat="1" applyFont="1" applyBorder="1"/>
    <xf numFmtId="164" fontId="5" fillId="3" borderId="1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</cellXfs>
  <cellStyles count="58">
    <cellStyle name="Comma 10" xfId="40"/>
    <cellStyle name="Comma 11" xfId="1"/>
    <cellStyle name="Comma 12" xfId="43"/>
    <cellStyle name="Comma 13" xfId="47"/>
    <cellStyle name="Comma 14" xfId="49"/>
    <cellStyle name="Comma 15" xfId="52"/>
    <cellStyle name="Comma 16" xfId="55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12" xfId="51"/>
    <cellStyle name="Normal 13" xfId="54"/>
    <cellStyle name="Normal 14" xfId="57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10" xfId="50"/>
    <cellStyle name="Percent 11" xfId="53"/>
    <cellStyle name="Percent 12" xfId="56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B2B2B2"/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5</xdr:col>
      <xdr:colOff>847725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197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ALLOTMENT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AGENCY"/>
      <sheetName val="NC-NNC"/>
      <sheetName val="GAARD"/>
      <sheetName val="BYDEPT"/>
      <sheetName val="A"/>
      <sheetName val="A1"/>
      <sheetName val="A2"/>
      <sheetName val="A3"/>
      <sheetName val="A1-FOR WEBSITE"/>
      <sheetName val="ByAgency"/>
      <sheetName val="ByAgency-Adj"/>
      <sheetName val="Total"/>
      <sheetName val="BYDEPT-adj"/>
      <sheetName val="WP"/>
      <sheetName val="WP-monthly"/>
    </sheetNames>
    <sheetDataSet>
      <sheetData sheetId="0"/>
      <sheetData sheetId="1"/>
      <sheetData sheetId="2"/>
      <sheetData sheetId="3">
        <row r="299">
          <cell r="F299">
            <v>25475000</v>
          </cell>
        </row>
      </sheetData>
      <sheetData sheetId="4">
        <row r="1">
          <cell r="A1" t="str">
            <v>CY 2016 PROGRAM, ALLOTMENT RELEASES, BALANCE</v>
          </cell>
        </row>
        <row r="2">
          <cell r="A2" t="str">
            <v>JANUARY 1-31, 2016</v>
          </cell>
        </row>
        <row r="8">
          <cell r="F8">
            <v>1662817041</v>
          </cell>
          <cell r="AE8">
            <v>0</v>
          </cell>
          <cell r="BD8">
            <v>1421337372</v>
          </cell>
        </row>
        <row r="15">
          <cell r="F15">
            <v>411905257</v>
          </cell>
        </row>
        <row r="23">
          <cell r="F23">
            <v>123510788</v>
          </cell>
        </row>
        <row r="28">
          <cell r="F28">
            <v>18271757</v>
          </cell>
        </row>
        <row r="32">
          <cell r="F32">
            <v>384287164</v>
          </cell>
        </row>
        <row r="55">
          <cell r="F55">
            <v>5635834</v>
          </cell>
          <cell r="BD55">
            <v>5510532</v>
          </cell>
        </row>
        <row r="92">
          <cell r="F92">
            <v>408287555</v>
          </cell>
          <cell r="BD92">
            <v>42180165</v>
          </cell>
        </row>
        <row r="112">
          <cell r="F112">
            <v>31240142</v>
          </cell>
          <cell r="BD112">
            <v>30582160</v>
          </cell>
        </row>
        <row r="113">
          <cell r="F113">
            <v>428619518</v>
          </cell>
          <cell r="BD113">
            <v>428619518</v>
          </cell>
        </row>
        <row r="114">
          <cell r="F114">
            <v>331</v>
          </cell>
          <cell r="BD114">
            <v>0</v>
          </cell>
        </row>
        <row r="115">
          <cell r="F115">
            <v>64410</v>
          </cell>
          <cell r="BD115">
            <v>40994</v>
          </cell>
        </row>
        <row r="117">
          <cell r="F117">
            <v>13090992</v>
          </cell>
          <cell r="BD117">
            <v>69230</v>
          </cell>
        </row>
        <row r="118">
          <cell r="F118">
            <v>12908011</v>
          </cell>
          <cell r="BD118">
            <v>4098305</v>
          </cell>
        </row>
        <row r="119">
          <cell r="BD119">
            <v>0</v>
          </cell>
        </row>
        <row r="120">
          <cell r="F120">
            <v>26500000</v>
          </cell>
          <cell r="BD120">
            <v>0</v>
          </cell>
        </row>
        <row r="121">
          <cell r="F121">
            <v>392797000</v>
          </cell>
          <cell r="BD121">
            <v>0</v>
          </cell>
        </row>
        <row r="122">
          <cell r="BD122">
            <v>160943</v>
          </cell>
        </row>
        <row r="129">
          <cell r="BD129">
            <v>864320</v>
          </cell>
        </row>
        <row r="213">
          <cell r="BD213">
            <v>169163</v>
          </cell>
        </row>
        <row r="247">
          <cell r="BD247">
            <v>0</v>
          </cell>
        </row>
        <row r="250">
          <cell r="BD250">
            <v>0</v>
          </cell>
        </row>
        <row r="251">
          <cell r="BD251">
            <v>0</v>
          </cell>
        </row>
        <row r="252">
          <cell r="BD252">
            <v>0</v>
          </cell>
        </row>
        <row r="253">
          <cell r="BD253">
            <v>0</v>
          </cell>
        </row>
        <row r="254">
          <cell r="BD254">
            <v>271061</v>
          </cell>
        </row>
        <row r="255"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  <row r="260">
          <cell r="F260">
            <v>3001800000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F9">
            <v>13558427</v>
          </cell>
          <cell r="AE9">
            <v>0</v>
          </cell>
          <cell r="BD9">
            <v>12742220</v>
          </cell>
        </row>
        <row r="10">
          <cell r="F10">
            <v>2825998</v>
          </cell>
          <cell r="AE10">
            <v>0</v>
          </cell>
          <cell r="BD10">
            <v>2561403</v>
          </cell>
        </row>
        <row r="11">
          <cell r="F11">
            <v>500000</v>
          </cell>
          <cell r="AE11">
            <v>0</v>
          </cell>
          <cell r="BD11">
            <v>229295</v>
          </cell>
        </row>
        <row r="12">
          <cell r="F12">
            <v>10132358</v>
          </cell>
          <cell r="AE12">
            <v>0</v>
          </cell>
          <cell r="BD12">
            <v>9979576</v>
          </cell>
        </row>
        <row r="13">
          <cell r="F13">
            <v>48447476</v>
          </cell>
          <cell r="AE13">
            <v>-7377167</v>
          </cell>
          <cell r="BD13">
            <v>40958704</v>
          </cell>
        </row>
        <row r="14">
          <cell r="F14">
            <v>1385609</v>
          </cell>
          <cell r="AE14">
            <v>41352</v>
          </cell>
          <cell r="BD14">
            <v>1409832</v>
          </cell>
        </row>
        <row r="16">
          <cell r="F16">
            <v>57292951</v>
          </cell>
          <cell r="AE16">
            <v>37666713</v>
          </cell>
          <cell r="BD16">
            <v>54715506</v>
          </cell>
        </row>
        <row r="17">
          <cell r="F17">
            <v>354612306</v>
          </cell>
          <cell r="AE17">
            <v>-37666713</v>
          </cell>
          <cell r="BD17">
            <v>245574498</v>
          </cell>
        </row>
        <row r="18">
          <cell r="F18">
            <v>47414727</v>
          </cell>
          <cell r="AE18">
            <v>0</v>
          </cell>
          <cell r="BD18">
            <v>41816835</v>
          </cell>
        </row>
        <row r="19">
          <cell r="F19">
            <v>795440</v>
          </cell>
          <cell r="AE19">
            <v>0</v>
          </cell>
          <cell r="BD19">
            <v>760865</v>
          </cell>
        </row>
        <row r="20">
          <cell r="F20">
            <v>21843120</v>
          </cell>
          <cell r="AE20">
            <v>0</v>
          </cell>
          <cell r="BD20">
            <v>21789635</v>
          </cell>
        </row>
        <row r="21">
          <cell r="F21">
            <v>18742524</v>
          </cell>
          <cell r="AE21">
            <v>0</v>
          </cell>
          <cell r="BD21">
            <v>18342689</v>
          </cell>
        </row>
        <row r="22">
          <cell r="F22">
            <v>20675618</v>
          </cell>
          <cell r="AE22">
            <v>0</v>
          </cell>
          <cell r="BD22">
            <v>17540521</v>
          </cell>
        </row>
        <row r="24">
          <cell r="F24">
            <v>43224331</v>
          </cell>
          <cell r="AE24">
            <v>5964214</v>
          </cell>
          <cell r="BD24">
            <v>37749495</v>
          </cell>
        </row>
        <row r="25">
          <cell r="F25">
            <v>80286457</v>
          </cell>
          <cell r="AE25">
            <v>-9410846</v>
          </cell>
          <cell r="BD25">
            <v>29873219</v>
          </cell>
        </row>
        <row r="26">
          <cell r="F26">
            <v>124229290</v>
          </cell>
          <cell r="AE26">
            <v>0</v>
          </cell>
          <cell r="BD26">
            <v>115258877</v>
          </cell>
        </row>
        <row r="27">
          <cell r="F27">
            <v>12966075</v>
          </cell>
          <cell r="AE27">
            <v>0</v>
          </cell>
          <cell r="BD27">
            <v>12153220</v>
          </cell>
        </row>
        <row r="29">
          <cell r="F29">
            <v>14297984</v>
          </cell>
          <cell r="AE29">
            <v>0</v>
          </cell>
          <cell r="BD29">
            <v>11367806</v>
          </cell>
        </row>
        <row r="30">
          <cell r="F30">
            <v>3973773</v>
          </cell>
          <cell r="AE30">
            <v>0</v>
          </cell>
          <cell r="BD30">
            <v>3931773</v>
          </cell>
        </row>
        <row r="31">
          <cell r="F31">
            <v>117521116</v>
          </cell>
          <cell r="AE31">
            <v>0</v>
          </cell>
          <cell r="BD31">
            <v>91593187</v>
          </cell>
        </row>
        <row r="33">
          <cell r="F33">
            <v>151899438</v>
          </cell>
          <cell r="AE33">
            <v>10823799</v>
          </cell>
          <cell r="BD33">
            <v>143111739</v>
          </cell>
        </row>
        <row r="34">
          <cell r="F34">
            <v>232387726</v>
          </cell>
          <cell r="AE34">
            <v>0</v>
          </cell>
          <cell r="BD34">
            <v>232387726</v>
          </cell>
        </row>
        <row r="35">
          <cell r="F35">
            <v>18029275</v>
          </cell>
          <cell r="AE35">
            <v>0</v>
          </cell>
          <cell r="BD35">
            <v>17889069</v>
          </cell>
        </row>
        <row r="36">
          <cell r="F36">
            <v>110816621</v>
          </cell>
          <cell r="AE36">
            <v>0</v>
          </cell>
          <cell r="BD36">
            <v>108193052</v>
          </cell>
        </row>
        <row r="37">
          <cell r="F37">
            <v>3619744</v>
          </cell>
          <cell r="AE37">
            <v>0</v>
          </cell>
          <cell r="BD37">
            <v>3597778</v>
          </cell>
        </row>
        <row r="38">
          <cell r="F38">
            <v>4189316</v>
          </cell>
          <cell r="AE38">
            <v>0</v>
          </cell>
          <cell r="BD38">
            <v>4149460</v>
          </cell>
        </row>
        <row r="39">
          <cell r="F39">
            <v>42680486</v>
          </cell>
          <cell r="AE39">
            <v>0</v>
          </cell>
          <cell r="BD39">
            <v>41745085</v>
          </cell>
        </row>
        <row r="40">
          <cell r="F40">
            <v>5637609</v>
          </cell>
          <cell r="AE40">
            <v>0</v>
          </cell>
          <cell r="BD40">
            <v>5264014</v>
          </cell>
        </row>
        <row r="41">
          <cell r="F41">
            <v>1201666</v>
          </cell>
          <cell r="AE41">
            <v>0</v>
          </cell>
          <cell r="BD41">
            <v>1047724</v>
          </cell>
        </row>
        <row r="42">
          <cell r="F42">
            <v>28492010</v>
          </cell>
          <cell r="AE42">
            <v>-41352</v>
          </cell>
          <cell r="BD42">
            <v>26628725</v>
          </cell>
        </row>
        <row r="43">
          <cell r="F43">
            <v>2883</v>
          </cell>
          <cell r="AE43">
            <v>0</v>
          </cell>
          <cell r="BD43">
            <v>2883</v>
          </cell>
        </row>
        <row r="44">
          <cell r="F44">
            <v>26007288</v>
          </cell>
          <cell r="AE44">
            <v>0</v>
          </cell>
          <cell r="BD44">
            <v>25280104</v>
          </cell>
        </row>
        <row r="45">
          <cell r="F45">
            <v>1254964</v>
          </cell>
          <cell r="AE45">
            <v>0</v>
          </cell>
          <cell r="BD45">
            <v>1250763</v>
          </cell>
        </row>
        <row r="46">
          <cell r="F46">
            <v>8929092</v>
          </cell>
          <cell r="AE46">
            <v>0</v>
          </cell>
          <cell r="BD46">
            <v>8229012</v>
          </cell>
        </row>
        <row r="47">
          <cell r="F47">
            <v>16004848</v>
          </cell>
          <cell r="AE47">
            <v>0</v>
          </cell>
          <cell r="BD47">
            <v>16004848</v>
          </cell>
        </row>
        <row r="48">
          <cell r="F48">
            <v>2001880</v>
          </cell>
          <cell r="AE48">
            <v>0</v>
          </cell>
          <cell r="BD48">
            <v>1995792</v>
          </cell>
        </row>
        <row r="49">
          <cell r="F49">
            <v>439671</v>
          </cell>
          <cell r="AE49">
            <v>0</v>
          </cell>
          <cell r="BD49">
            <v>395231</v>
          </cell>
        </row>
        <row r="52">
          <cell r="F52">
            <v>98233</v>
          </cell>
          <cell r="AE52">
            <v>0</v>
          </cell>
          <cell r="BD52">
            <v>69233</v>
          </cell>
        </row>
        <row r="53">
          <cell r="F53">
            <v>237952</v>
          </cell>
          <cell r="AE53">
            <v>0</v>
          </cell>
          <cell r="BD53">
            <v>93952</v>
          </cell>
        </row>
        <row r="54">
          <cell r="F54">
            <v>86184</v>
          </cell>
          <cell r="AE54">
            <v>0</v>
          </cell>
          <cell r="BD54">
            <v>83814</v>
          </cell>
        </row>
        <row r="56">
          <cell r="F56">
            <v>5403088</v>
          </cell>
          <cell r="AE56">
            <v>0</v>
          </cell>
          <cell r="BD56">
            <v>5277786</v>
          </cell>
        </row>
        <row r="57">
          <cell r="F57">
            <v>232746</v>
          </cell>
          <cell r="AE57">
            <v>0</v>
          </cell>
          <cell r="BD57">
            <v>232746</v>
          </cell>
        </row>
        <row r="58">
          <cell r="F58">
            <v>63093</v>
          </cell>
          <cell r="AE58">
            <v>0</v>
          </cell>
          <cell r="BD58">
            <v>63093</v>
          </cell>
        </row>
        <row r="59">
          <cell r="F59">
            <v>115175</v>
          </cell>
          <cell r="AE59">
            <v>0</v>
          </cell>
          <cell r="BD59">
            <v>115054</v>
          </cell>
        </row>
        <row r="60">
          <cell r="F60">
            <v>465917</v>
          </cell>
          <cell r="AE60">
            <v>0</v>
          </cell>
          <cell r="BD60">
            <v>358985</v>
          </cell>
        </row>
        <row r="61">
          <cell r="F61">
            <v>51557</v>
          </cell>
          <cell r="AE61">
            <v>0</v>
          </cell>
          <cell r="BD61">
            <v>51557</v>
          </cell>
        </row>
        <row r="62">
          <cell r="F62">
            <v>75939</v>
          </cell>
          <cell r="AE62">
            <v>0</v>
          </cell>
          <cell r="BD62">
            <v>75939</v>
          </cell>
        </row>
        <row r="63">
          <cell r="F63">
            <v>68548</v>
          </cell>
          <cell r="AE63">
            <v>0</v>
          </cell>
          <cell r="BD63">
            <v>65938</v>
          </cell>
        </row>
        <row r="64">
          <cell r="F64">
            <v>115965</v>
          </cell>
          <cell r="AE64">
            <v>0</v>
          </cell>
          <cell r="BD64">
            <v>112503</v>
          </cell>
        </row>
        <row r="65">
          <cell r="F65">
            <v>188098</v>
          </cell>
          <cell r="AE65">
            <v>0</v>
          </cell>
          <cell r="BD65">
            <v>183967</v>
          </cell>
        </row>
        <row r="66">
          <cell r="F66">
            <v>122695</v>
          </cell>
          <cell r="AE66">
            <v>0</v>
          </cell>
          <cell r="BD66">
            <v>122695</v>
          </cell>
        </row>
        <row r="67">
          <cell r="F67">
            <v>117201</v>
          </cell>
          <cell r="AE67">
            <v>0</v>
          </cell>
          <cell r="BD67">
            <v>117089</v>
          </cell>
        </row>
        <row r="68">
          <cell r="F68">
            <v>23734</v>
          </cell>
          <cell r="AE68">
            <v>0</v>
          </cell>
          <cell r="BD68">
            <v>23601</v>
          </cell>
        </row>
        <row r="69">
          <cell r="F69">
            <v>195604</v>
          </cell>
          <cell r="AE69">
            <v>0</v>
          </cell>
          <cell r="BD69">
            <v>195604</v>
          </cell>
        </row>
        <row r="71">
          <cell r="F71">
            <v>186838</v>
          </cell>
          <cell r="AE71">
            <v>0</v>
          </cell>
          <cell r="BD71">
            <v>29538</v>
          </cell>
        </row>
        <row r="72">
          <cell r="F72">
            <v>930200</v>
          </cell>
          <cell r="AE72">
            <v>0</v>
          </cell>
          <cell r="BD72">
            <v>909500</v>
          </cell>
        </row>
        <row r="73">
          <cell r="F73">
            <v>267195</v>
          </cell>
          <cell r="AE73">
            <v>0</v>
          </cell>
          <cell r="BD73">
            <v>262868</v>
          </cell>
        </row>
        <row r="74">
          <cell r="F74">
            <v>124525</v>
          </cell>
          <cell r="AE74">
            <v>0</v>
          </cell>
          <cell r="BD74">
            <v>123589</v>
          </cell>
        </row>
        <row r="75">
          <cell r="F75">
            <v>858821</v>
          </cell>
          <cell r="AE75">
            <v>0</v>
          </cell>
          <cell r="BD75">
            <v>830101</v>
          </cell>
        </row>
        <row r="76">
          <cell r="F76">
            <v>464227</v>
          </cell>
          <cell r="AE76">
            <v>0</v>
          </cell>
          <cell r="BD76">
            <v>456920</v>
          </cell>
        </row>
        <row r="77">
          <cell r="F77">
            <v>581899</v>
          </cell>
          <cell r="AE77">
            <v>0</v>
          </cell>
          <cell r="BD77">
            <v>558638</v>
          </cell>
        </row>
        <row r="78">
          <cell r="F78">
            <v>139807</v>
          </cell>
          <cell r="AE78">
            <v>0</v>
          </cell>
          <cell r="BD78">
            <v>139807</v>
          </cell>
        </row>
        <row r="79">
          <cell r="F79">
            <v>399475</v>
          </cell>
          <cell r="AE79">
            <v>0</v>
          </cell>
          <cell r="BD79">
            <v>395707</v>
          </cell>
        </row>
        <row r="80">
          <cell r="F80">
            <v>767913</v>
          </cell>
          <cell r="AE80">
            <v>0</v>
          </cell>
          <cell r="BD80">
            <v>767913</v>
          </cell>
        </row>
        <row r="81">
          <cell r="F81">
            <v>44074</v>
          </cell>
          <cell r="AE81">
            <v>0</v>
          </cell>
          <cell r="BD81">
            <v>44074</v>
          </cell>
        </row>
        <row r="82">
          <cell r="F82">
            <v>135409</v>
          </cell>
          <cell r="AE82">
            <v>0</v>
          </cell>
          <cell r="BD82">
            <v>135409</v>
          </cell>
        </row>
        <row r="83">
          <cell r="F83">
            <v>60825</v>
          </cell>
          <cell r="AE83">
            <v>0</v>
          </cell>
          <cell r="BD83">
            <v>60774</v>
          </cell>
        </row>
        <row r="84">
          <cell r="F84">
            <v>957102</v>
          </cell>
          <cell r="AE84">
            <v>0</v>
          </cell>
          <cell r="BD84">
            <v>947102</v>
          </cell>
        </row>
        <row r="85">
          <cell r="F85">
            <v>121067</v>
          </cell>
          <cell r="AE85">
            <v>0</v>
          </cell>
          <cell r="BD85">
            <v>121067</v>
          </cell>
        </row>
        <row r="86">
          <cell r="F86">
            <v>189872</v>
          </cell>
          <cell r="AE86">
            <v>0</v>
          </cell>
          <cell r="BD86">
            <v>189238</v>
          </cell>
        </row>
        <row r="87">
          <cell r="F87">
            <v>129274</v>
          </cell>
          <cell r="AE87">
            <v>0</v>
          </cell>
          <cell r="BD87">
            <v>129274</v>
          </cell>
        </row>
        <row r="88">
          <cell r="F88">
            <v>73138</v>
          </cell>
          <cell r="AE88">
            <v>0</v>
          </cell>
          <cell r="BD88">
            <v>73138</v>
          </cell>
        </row>
        <row r="89">
          <cell r="F89">
            <v>42705</v>
          </cell>
          <cell r="AE89">
            <v>0</v>
          </cell>
          <cell r="BD89">
            <v>42705</v>
          </cell>
        </row>
        <row r="90">
          <cell r="F90">
            <v>360849</v>
          </cell>
          <cell r="AE90">
            <v>0</v>
          </cell>
          <cell r="BD90">
            <v>354293</v>
          </cell>
        </row>
        <row r="93">
          <cell r="F93">
            <v>103453120</v>
          </cell>
          <cell r="AE93">
            <v>0</v>
          </cell>
          <cell r="BD93">
            <v>5852962</v>
          </cell>
        </row>
        <row r="95">
          <cell r="F95">
            <v>35917970</v>
          </cell>
          <cell r="AE95">
            <v>0</v>
          </cell>
          <cell r="BD95">
            <v>0</v>
          </cell>
        </row>
        <row r="96">
          <cell r="F96">
            <v>1959245</v>
          </cell>
          <cell r="AE96">
            <v>0</v>
          </cell>
          <cell r="BD96">
            <v>0</v>
          </cell>
        </row>
        <row r="97">
          <cell r="F97">
            <v>50000</v>
          </cell>
          <cell r="AE97">
            <v>0</v>
          </cell>
          <cell r="BD97">
            <v>2118</v>
          </cell>
        </row>
        <row r="98">
          <cell r="F98">
            <v>19076671</v>
          </cell>
          <cell r="AE98">
            <v>0</v>
          </cell>
          <cell r="BD98">
            <v>18214133</v>
          </cell>
        </row>
        <row r="99">
          <cell r="F99">
            <v>200000</v>
          </cell>
          <cell r="AE99">
            <v>0</v>
          </cell>
          <cell r="BD99">
            <v>0</v>
          </cell>
        </row>
        <row r="101">
          <cell r="F101">
            <v>2500000</v>
          </cell>
          <cell r="AE101">
            <v>0</v>
          </cell>
          <cell r="BD101">
            <v>49618</v>
          </cell>
        </row>
        <row r="103">
          <cell r="F103">
            <v>0</v>
          </cell>
          <cell r="AE103">
            <v>0</v>
          </cell>
          <cell r="BD103">
            <v>0</v>
          </cell>
        </row>
        <row r="105">
          <cell r="F105">
            <v>0</v>
          </cell>
          <cell r="AE105">
            <v>0</v>
          </cell>
          <cell r="BD105">
            <v>0</v>
          </cell>
        </row>
        <row r="106">
          <cell r="F106">
            <v>96261997</v>
          </cell>
          <cell r="AE106">
            <v>0</v>
          </cell>
          <cell r="BD106">
            <v>34192</v>
          </cell>
        </row>
        <row r="107">
          <cell r="F107">
            <v>38895531</v>
          </cell>
          <cell r="AE107">
            <v>0</v>
          </cell>
          <cell r="BD107">
            <v>0</v>
          </cell>
        </row>
        <row r="108">
          <cell r="F108">
            <v>109973021</v>
          </cell>
          <cell r="AE108">
            <v>0</v>
          </cell>
          <cell r="BD108">
            <v>18027142</v>
          </cell>
        </row>
        <row r="109">
          <cell r="F109">
            <v>0</v>
          </cell>
          <cell r="AE109">
            <v>0</v>
          </cell>
          <cell r="BD109">
            <v>0</v>
          </cell>
        </row>
        <row r="112">
          <cell r="F112">
            <v>31240142</v>
          </cell>
          <cell r="AE112">
            <v>0</v>
          </cell>
          <cell r="BD112">
            <v>30582160</v>
          </cell>
        </row>
        <row r="113">
          <cell r="F113">
            <v>428619518</v>
          </cell>
          <cell r="AE113">
            <v>0</v>
          </cell>
          <cell r="BD113">
            <v>428619518</v>
          </cell>
        </row>
        <row r="114">
          <cell r="F114">
            <v>331</v>
          </cell>
          <cell r="AE114">
            <v>0</v>
          </cell>
          <cell r="BD114">
            <v>0</v>
          </cell>
        </row>
        <row r="115">
          <cell r="F115">
            <v>64410</v>
          </cell>
          <cell r="AE115">
            <v>0</v>
          </cell>
          <cell r="BD115">
            <v>40994</v>
          </cell>
        </row>
        <row r="117">
          <cell r="F117">
            <v>13090992</v>
          </cell>
          <cell r="AE117">
            <v>0</v>
          </cell>
          <cell r="BD117">
            <v>69230</v>
          </cell>
        </row>
        <row r="118">
          <cell r="F118">
            <v>12908011</v>
          </cell>
          <cell r="AE118">
            <v>0</v>
          </cell>
          <cell r="BD118">
            <v>4098305</v>
          </cell>
        </row>
        <row r="120">
          <cell r="F120">
            <v>26500000</v>
          </cell>
          <cell r="AE120">
            <v>0</v>
          </cell>
          <cell r="BD120">
            <v>0</v>
          </cell>
        </row>
        <row r="121">
          <cell r="F121">
            <v>392797000</v>
          </cell>
          <cell r="AE121">
            <v>0</v>
          </cell>
          <cell r="BD121">
            <v>0</v>
          </cell>
        </row>
        <row r="122">
          <cell r="F122">
            <v>25475000</v>
          </cell>
          <cell r="AE122">
            <v>0</v>
          </cell>
          <cell r="BD122">
            <v>160943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0</v>
          </cell>
        </row>
        <row r="135">
          <cell r="BD135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0</v>
          </cell>
        </row>
        <row r="143">
          <cell r="BD143">
            <v>0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864320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4">
          <cell r="BD214">
            <v>28841</v>
          </cell>
        </row>
        <row r="216">
          <cell r="BD216">
            <v>0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14461</v>
          </cell>
        </row>
        <row r="220">
          <cell r="BD220">
            <v>0</v>
          </cell>
        </row>
        <row r="222">
          <cell r="BD222">
            <v>59414</v>
          </cell>
        </row>
        <row r="223">
          <cell r="BD223">
            <v>0</v>
          </cell>
        </row>
        <row r="224">
          <cell r="BD224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46447</v>
          </cell>
        </row>
        <row r="229">
          <cell r="BD229">
            <v>0</v>
          </cell>
        </row>
        <row r="230">
          <cell r="BD230">
            <v>20000</v>
          </cell>
        </row>
        <row r="234">
          <cell r="BD234">
            <v>0</v>
          </cell>
        </row>
        <row r="235">
          <cell r="BD235">
            <v>0</v>
          </cell>
        </row>
        <row r="236">
          <cell r="BD236">
            <v>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  <row r="245">
          <cell r="BD245">
            <v>0</v>
          </cell>
        </row>
        <row r="247">
          <cell r="BD247">
            <v>0</v>
          </cell>
        </row>
        <row r="250">
          <cell r="BD250">
            <v>0</v>
          </cell>
        </row>
        <row r="251">
          <cell r="BD251">
            <v>0</v>
          </cell>
        </row>
        <row r="252">
          <cell r="BD252">
            <v>0</v>
          </cell>
        </row>
        <row r="253">
          <cell r="BD253">
            <v>0</v>
          </cell>
        </row>
        <row r="254">
          <cell r="BD254">
            <v>271061</v>
          </cell>
        </row>
        <row r="255"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. DISB."/>
      <sheetName val="PROGRAMS"/>
      <sheetName val="RLIP-GARO"/>
      <sheetName val="NNC-NC"/>
      <sheetName val="all sources"/>
      <sheetName val="SUM"/>
      <sheetName val="NEW GAA"/>
      <sheetName val="AUTO"/>
      <sheetName val="CONT-RA10651"/>
      <sheetName val="SUPPL"/>
      <sheetName val="UF"/>
      <sheetName val="SUM-SPFs"/>
      <sheetName val="SUM-CONT."/>
      <sheetName val="SUM-AUTO"/>
      <sheetName val="SUM-SUPPL"/>
      <sheetName val="SUM-UF"/>
      <sheetName val="DIVIDEND"/>
    </sheetNames>
    <sheetDataSet>
      <sheetData sheetId="0"/>
      <sheetData sheetId="1"/>
      <sheetData sheetId="2"/>
      <sheetData sheetId="3"/>
      <sheetData sheetId="4">
        <row r="1">
          <cell r="A1" t="str">
            <v>CY 2016 ALLOTMENT RELEASES</v>
          </cell>
        </row>
      </sheetData>
      <sheetData sheetId="5">
        <row r="1">
          <cell r="A1" t="str">
            <v>CY 2016 ALLOTMENT RELEASES</v>
          </cell>
        </row>
        <row r="3">
          <cell r="A3" t="str">
            <v>JANUARY 1-31, 2016</v>
          </cell>
        </row>
      </sheetData>
      <sheetData sheetId="6">
        <row r="7">
          <cell r="E7">
            <v>12742220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AJ7">
            <v>0</v>
          </cell>
          <cell r="AR7">
            <v>0</v>
          </cell>
        </row>
        <row r="8">
          <cell r="E8">
            <v>2561403</v>
          </cell>
          <cell r="H8">
            <v>0</v>
          </cell>
          <cell r="L8">
            <v>0</v>
          </cell>
          <cell r="O8">
            <v>0</v>
          </cell>
          <cell r="R8">
            <v>0</v>
          </cell>
          <cell r="V8">
            <v>0</v>
          </cell>
          <cell r="AJ8">
            <v>0</v>
          </cell>
          <cell r="AR8">
            <v>0</v>
          </cell>
        </row>
        <row r="9">
          <cell r="E9">
            <v>229295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AJ9">
            <v>0</v>
          </cell>
          <cell r="AR9">
            <v>0</v>
          </cell>
        </row>
        <row r="10">
          <cell r="E10">
            <v>9979576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AD10">
            <v>0</v>
          </cell>
          <cell r="AJ10">
            <v>0</v>
          </cell>
          <cell r="AR10">
            <v>0</v>
          </cell>
        </row>
        <row r="11">
          <cell r="E11">
            <v>40958704</v>
          </cell>
          <cell r="H11">
            <v>0</v>
          </cell>
          <cell r="L11">
            <v>0</v>
          </cell>
          <cell r="O11">
            <v>0</v>
          </cell>
          <cell r="R11">
            <v>0</v>
          </cell>
          <cell r="V11">
            <v>0</v>
          </cell>
          <cell r="AJ11">
            <v>992</v>
          </cell>
          <cell r="AR11">
            <v>992</v>
          </cell>
        </row>
        <row r="12">
          <cell r="E12">
            <v>1409832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0</v>
          </cell>
          <cell r="AJ12">
            <v>0</v>
          </cell>
          <cell r="AR12">
            <v>0</v>
          </cell>
        </row>
        <row r="14">
          <cell r="E14">
            <v>54715506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AD14">
            <v>0</v>
          </cell>
          <cell r="AJ14">
            <v>0</v>
          </cell>
          <cell r="AR14">
            <v>0</v>
          </cell>
        </row>
        <row r="15">
          <cell r="E15">
            <v>245574498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6510</v>
          </cell>
          <cell r="AD15">
            <v>0</v>
          </cell>
          <cell r="AJ15">
            <v>16166</v>
          </cell>
          <cell r="AR15">
            <v>22676</v>
          </cell>
        </row>
        <row r="16">
          <cell r="E16">
            <v>41816835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AD16">
            <v>0</v>
          </cell>
          <cell r="AJ16">
            <v>8710</v>
          </cell>
          <cell r="AR16">
            <v>8710</v>
          </cell>
        </row>
        <row r="17">
          <cell r="E17">
            <v>760865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AJ17">
            <v>456</v>
          </cell>
          <cell r="AR17">
            <v>456</v>
          </cell>
        </row>
        <row r="18">
          <cell r="E18">
            <v>21789635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0</v>
          </cell>
          <cell r="AJ18">
            <v>556</v>
          </cell>
          <cell r="AR18">
            <v>556</v>
          </cell>
        </row>
        <row r="19">
          <cell r="E19">
            <v>18342689</v>
          </cell>
          <cell r="H19">
            <v>0</v>
          </cell>
          <cell r="L19">
            <v>0</v>
          </cell>
          <cell r="O19">
            <v>0</v>
          </cell>
          <cell r="R19">
            <v>0</v>
          </cell>
          <cell r="V19">
            <v>0</v>
          </cell>
          <cell r="Y19">
            <v>0</v>
          </cell>
          <cell r="AJ19">
            <v>2649</v>
          </cell>
          <cell r="AR19">
            <v>2649</v>
          </cell>
        </row>
        <row r="20">
          <cell r="E20">
            <v>17540521</v>
          </cell>
          <cell r="H20">
            <v>0</v>
          </cell>
          <cell r="L20">
            <v>0</v>
          </cell>
          <cell r="O20">
            <v>0</v>
          </cell>
          <cell r="R20">
            <v>0</v>
          </cell>
          <cell r="V20">
            <v>0</v>
          </cell>
          <cell r="Y20">
            <v>0</v>
          </cell>
          <cell r="AJ20">
            <v>0</v>
          </cell>
          <cell r="AR20">
            <v>0</v>
          </cell>
        </row>
        <row r="22">
          <cell r="E22">
            <v>37749495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0</v>
          </cell>
          <cell r="AJ22">
            <v>519</v>
          </cell>
          <cell r="AR22">
            <v>519</v>
          </cell>
        </row>
        <row r="23">
          <cell r="E23">
            <v>29873219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AJ23">
            <v>2817</v>
          </cell>
          <cell r="AR23">
            <v>2817</v>
          </cell>
        </row>
        <row r="24">
          <cell r="E24">
            <v>115258877</v>
          </cell>
          <cell r="H24">
            <v>0</v>
          </cell>
          <cell r="L24">
            <v>2118</v>
          </cell>
          <cell r="O24">
            <v>0</v>
          </cell>
          <cell r="R24">
            <v>49618</v>
          </cell>
          <cell r="V24">
            <v>0</v>
          </cell>
          <cell r="AD24">
            <v>0</v>
          </cell>
          <cell r="AJ24">
            <v>6749115</v>
          </cell>
          <cell r="AR24">
            <v>6800851</v>
          </cell>
        </row>
        <row r="25">
          <cell r="E25">
            <v>12153220</v>
          </cell>
          <cell r="H25">
            <v>0</v>
          </cell>
          <cell r="L25">
            <v>0</v>
          </cell>
          <cell r="O25">
            <v>0</v>
          </cell>
          <cell r="R25">
            <v>0</v>
          </cell>
          <cell r="V25">
            <v>0</v>
          </cell>
          <cell r="AJ25">
            <v>84239</v>
          </cell>
          <cell r="AR25">
            <v>84239</v>
          </cell>
        </row>
        <row r="27">
          <cell r="E27">
            <v>11367806</v>
          </cell>
          <cell r="H27">
            <v>0</v>
          </cell>
          <cell r="L27">
            <v>0</v>
          </cell>
          <cell r="O27">
            <v>0</v>
          </cell>
          <cell r="R27">
            <v>0</v>
          </cell>
          <cell r="V27">
            <v>0</v>
          </cell>
          <cell r="AJ27">
            <v>4084</v>
          </cell>
          <cell r="AR27">
            <v>4084</v>
          </cell>
        </row>
        <row r="28">
          <cell r="E28">
            <v>3931773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722</v>
          </cell>
          <cell r="AJ28">
            <v>477</v>
          </cell>
          <cell r="AR28">
            <v>1199</v>
          </cell>
        </row>
        <row r="29">
          <cell r="E29">
            <v>91593187</v>
          </cell>
          <cell r="H29">
            <v>0</v>
          </cell>
          <cell r="L29">
            <v>0</v>
          </cell>
          <cell r="O29">
            <v>0</v>
          </cell>
          <cell r="R29">
            <v>0</v>
          </cell>
          <cell r="V29">
            <v>0</v>
          </cell>
          <cell r="AJ29">
            <v>10934169</v>
          </cell>
          <cell r="AR29">
            <v>10934169</v>
          </cell>
        </row>
        <row r="31">
          <cell r="E31">
            <v>143111739</v>
          </cell>
          <cell r="H31">
            <v>0</v>
          </cell>
          <cell r="L31">
            <v>0</v>
          </cell>
          <cell r="O31">
            <v>0</v>
          </cell>
          <cell r="R31">
            <v>0</v>
          </cell>
          <cell r="V31">
            <v>0</v>
          </cell>
          <cell r="AD31">
            <v>0</v>
          </cell>
          <cell r="AJ31">
            <v>1025</v>
          </cell>
          <cell r="AR31">
            <v>1025</v>
          </cell>
        </row>
        <row r="32">
          <cell r="E32">
            <v>232387726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26960</v>
          </cell>
          <cell r="AJ32">
            <v>5191</v>
          </cell>
          <cell r="AR32">
            <v>32151</v>
          </cell>
        </row>
        <row r="33">
          <cell r="E33">
            <v>17889069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V33">
            <v>0</v>
          </cell>
          <cell r="AJ33">
            <v>6090</v>
          </cell>
          <cell r="AR33">
            <v>6090</v>
          </cell>
        </row>
        <row r="34">
          <cell r="E34">
            <v>108193052</v>
          </cell>
          <cell r="H34">
            <v>0</v>
          </cell>
          <cell r="L34">
            <v>0</v>
          </cell>
          <cell r="O34">
            <v>0</v>
          </cell>
          <cell r="R34">
            <v>0</v>
          </cell>
          <cell r="V34">
            <v>0</v>
          </cell>
          <cell r="AD34">
            <v>0</v>
          </cell>
          <cell r="AJ34">
            <v>2292</v>
          </cell>
          <cell r="AR34">
            <v>2292</v>
          </cell>
        </row>
        <row r="35">
          <cell r="E35">
            <v>3597778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AJ35">
            <v>0</v>
          </cell>
          <cell r="AR35">
            <v>0</v>
          </cell>
        </row>
        <row r="36">
          <cell r="E36">
            <v>4149460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AJ36">
            <v>566</v>
          </cell>
          <cell r="AR36">
            <v>566</v>
          </cell>
        </row>
        <row r="37">
          <cell r="E37">
            <v>41745085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AJ37">
            <v>170017</v>
          </cell>
          <cell r="AR37">
            <v>170017</v>
          </cell>
        </row>
        <row r="38">
          <cell r="E38">
            <v>5264014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AJ38">
            <v>8907</v>
          </cell>
          <cell r="AR38">
            <v>8907</v>
          </cell>
        </row>
        <row r="39">
          <cell r="E39">
            <v>1047724</v>
          </cell>
          <cell r="H39">
            <v>0</v>
          </cell>
          <cell r="L39">
            <v>0</v>
          </cell>
          <cell r="O39">
            <v>0</v>
          </cell>
          <cell r="R39">
            <v>0</v>
          </cell>
          <cell r="V39">
            <v>0</v>
          </cell>
          <cell r="AJ39">
            <v>0</v>
          </cell>
          <cell r="AR39">
            <v>0</v>
          </cell>
        </row>
        <row r="40">
          <cell r="E40">
            <v>26628725</v>
          </cell>
          <cell r="H40">
            <v>0</v>
          </cell>
          <cell r="L40">
            <v>0</v>
          </cell>
          <cell r="O40">
            <v>0</v>
          </cell>
          <cell r="R40">
            <v>0</v>
          </cell>
          <cell r="V40">
            <v>0</v>
          </cell>
          <cell r="AJ40">
            <v>6424</v>
          </cell>
          <cell r="AR40">
            <v>6424</v>
          </cell>
        </row>
        <row r="41">
          <cell r="E41">
            <v>2883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AJ41">
            <v>0</v>
          </cell>
          <cell r="AR41">
            <v>0</v>
          </cell>
        </row>
        <row r="42">
          <cell r="E42">
            <v>25280104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AJ42">
            <v>7123</v>
          </cell>
          <cell r="AR42">
            <v>7123</v>
          </cell>
        </row>
        <row r="43">
          <cell r="E43">
            <v>1250763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AJ43">
            <v>0</v>
          </cell>
          <cell r="AR43">
            <v>0</v>
          </cell>
        </row>
        <row r="44">
          <cell r="E44">
            <v>8229012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AJ44">
            <v>6108</v>
          </cell>
          <cell r="AR44">
            <v>6108</v>
          </cell>
        </row>
        <row r="45">
          <cell r="E45">
            <v>16004848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AJ45">
            <v>0</v>
          </cell>
          <cell r="AR45">
            <v>0</v>
          </cell>
        </row>
        <row r="46">
          <cell r="E46">
            <v>1995792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AJ46">
            <v>0</v>
          </cell>
          <cell r="AR46">
            <v>0</v>
          </cell>
        </row>
        <row r="47">
          <cell r="E47">
            <v>395231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AJ47">
            <v>0</v>
          </cell>
          <cell r="AR47">
            <v>0</v>
          </cell>
        </row>
        <row r="50">
          <cell r="E50">
            <v>69233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93952</v>
          </cell>
          <cell r="AR51">
            <v>0</v>
          </cell>
        </row>
        <row r="52">
          <cell r="E52">
            <v>83814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AJ52">
            <v>0</v>
          </cell>
          <cell r="AR52">
            <v>0</v>
          </cell>
        </row>
        <row r="54">
          <cell r="E54">
            <v>5277786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AJ54">
            <v>0</v>
          </cell>
          <cell r="AR54">
            <v>0</v>
          </cell>
        </row>
        <row r="55">
          <cell r="E55">
            <v>232746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AJ55">
            <v>0</v>
          </cell>
          <cell r="AR55">
            <v>0</v>
          </cell>
        </row>
        <row r="56">
          <cell r="E56">
            <v>63093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AJ56">
            <v>42</v>
          </cell>
          <cell r="AR56">
            <v>42</v>
          </cell>
        </row>
        <row r="57">
          <cell r="E57">
            <v>115054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AJ57">
            <v>258</v>
          </cell>
          <cell r="AR57">
            <v>258</v>
          </cell>
        </row>
        <row r="58">
          <cell r="E58">
            <v>358985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AJ58">
            <v>6651</v>
          </cell>
          <cell r="AR58">
            <v>6651</v>
          </cell>
        </row>
        <row r="59">
          <cell r="E59">
            <v>51557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AJ59">
            <v>0</v>
          </cell>
          <cell r="AR59">
            <v>0</v>
          </cell>
        </row>
        <row r="60">
          <cell r="E60">
            <v>75939</v>
          </cell>
          <cell r="AJ60">
            <v>210</v>
          </cell>
          <cell r="AR60">
            <v>210</v>
          </cell>
        </row>
        <row r="61">
          <cell r="E61">
            <v>65938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AJ61">
            <v>0</v>
          </cell>
          <cell r="AR61">
            <v>0</v>
          </cell>
        </row>
        <row r="62">
          <cell r="E62">
            <v>112503</v>
          </cell>
          <cell r="AR62">
            <v>0</v>
          </cell>
        </row>
        <row r="63">
          <cell r="E63">
            <v>183967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AJ63">
            <v>0</v>
          </cell>
          <cell r="AR63">
            <v>0</v>
          </cell>
        </row>
        <row r="64">
          <cell r="E64">
            <v>122695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AJ64">
            <v>0</v>
          </cell>
          <cell r="AR64">
            <v>0</v>
          </cell>
        </row>
        <row r="65">
          <cell r="E65">
            <v>117089</v>
          </cell>
          <cell r="AR65">
            <v>0</v>
          </cell>
        </row>
        <row r="66">
          <cell r="E66">
            <v>23601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AJ66">
            <v>0</v>
          </cell>
          <cell r="AR66">
            <v>0</v>
          </cell>
        </row>
        <row r="67">
          <cell r="E67">
            <v>195604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AJ67">
            <v>0</v>
          </cell>
          <cell r="AR67">
            <v>0</v>
          </cell>
        </row>
        <row r="69">
          <cell r="E69">
            <v>29538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AJ69">
            <v>0</v>
          </cell>
          <cell r="AR69">
            <v>0</v>
          </cell>
        </row>
        <row r="70">
          <cell r="E70">
            <v>909500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AJ70">
            <v>0</v>
          </cell>
          <cell r="AR70">
            <v>0</v>
          </cell>
        </row>
        <row r="71">
          <cell r="E71">
            <v>262868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AJ71">
            <v>0</v>
          </cell>
          <cell r="AR71">
            <v>0</v>
          </cell>
        </row>
        <row r="72">
          <cell r="E72">
            <v>123589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AJ72">
            <v>0</v>
          </cell>
          <cell r="AR72">
            <v>0</v>
          </cell>
        </row>
        <row r="73">
          <cell r="E73">
            <v>830101</v>
          </cell>
          <cell r="AR73">
            <v>0</v>
          </cell>
        </row>
        <row r="74">
          <cell r="E74">
            <v>456920</v>
          </cell>
          <cell r="H74">
            <v>0</v>
          </cell>
          <cell r="L74">
            <v>0</v>
          </cell>
          <cell r="O74">
            <v>0</v>
          </cell>
          <cell r="R74">
            <v>0</v>
          </cell>
          <cell r="V74">
            <v>0</v>
          </cell>
          <cell r="AJ74">
            <v>0</v>
          </cell>
          <cell r="AR74">
            <v>0</v>
          </cell>
        </row>
        <row r="75">
          <cell r="E75">
            <v>558638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AJ75">
            <v>642</v>
          </cell>
          <cell r="AR75">
            <v>642</v>
          </cell>
        </row>
        <row r="76">
          <cell r="E76">
            <v>139807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AJ76">
            <v>0</v>
          </cell>
          <cell r="AR76">
            <v>0</v>
          </cell>
        </row>
        <row r="77">
          <cell r="E77">
            <v>395707</v>
          </cell>
          <cell r="H77">
            <v>0</v>
          </cell>
          <cell r="O77">
            <v>0</v>
          </cell>
          <cell r="R77">
            <v>0</v>
          </cell>
          <cell r="V77">
            <v>0</v>
          </cell>
          <cell r="AJ77">
            <v>0</v>
          </cell>
          <cell r="AR77">
            <v>0</v>
          </cell>
        </row>
        <row r="78">
          <cell r="E78">
            <v>767913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AJ78">
            <v>0</v>
          </cell>
          <cell r="AR78">
            <v>0</v>
          </cell>
        </row>
        <row r="79">
          <cell r="E79">
            <v>44074</v>
          </cell>
          <cell r="H79">
            <v>0</v>
          </cell>
          <cell r="O79">
            <v>0</v>
          </cell>
          <cell r="R79">
            <v>0</v>
          </cell>
          <cell r="V79">
            <v>0</v>
          </cell>
          <cell r="AJ79">
            <v>0</v>
          </cell>
          <cell r="AR79">
            <v>0</v>
          </cell>
        </row>
        <row r="80">
          <cell r="E80">
            <v>135409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AJ80">
            <v>0</v>
          </cell>
          <cell r="AR80">
            <v>0</v>
          </cell>
        </row>
        <row r="81">
          <cell r="E81">
            <v>60774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AJ81">
            <v>0</v>
          </cell>
          <cell r="AR81">
            <v>0</v>
          </cell>
        </row>
        <row r="82">
          <cell r="E82">
            <v>947102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AJ82">
            <v>0</v>
          </cell>
          <cell r="AR82">
            <v>0</v>
          </cell>
        </row>
        <row r="83">
          <cell r="E83">
            <v>121067</v>
          </cell>
          <cell r="H83">
            <v>0</v>
          </cell>
          <cell r="O83">
            <v>0</v>
          </cell>
          <cell r="R83">
            <v>0</v>
          </cell>
          <cell r="V83">
            <v>0</v>
          </cell>
          <cell r="AJ83">
            <v>0</v>
          </cell>
          <cell r="AR83">
            <v>0</v>
          </cell>
        </row>
        <row r="84">
          <cell r="E84">
            <v>189238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AJ84">
            <v>0</v>
          </cell>
          <cell r="AR84">
            <v>0</v>
          </cell>
        </row>
        <row r="85">
          <cell r="E85">
            <v>129274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AJ85">
            <v>0</v>
          </cell>
          <cell r="AR85">
            <v>0</v>
          </cell>
        </row>
        <row r="86">
          <cell r="E86">
            <v>73138</v>
          </cell>
          <cell r="H86">
            <v>0</v>
          </cell>
          <cell r="O86">
            <v>0</v>
          </cell>
          <cell r="R86">
            <v>0</v>
          </cell>
          <cell r="V86">
            <v>0</v>
          </cell>
          <cell r="AJ86">
            <v>0</v>
          </cell>
          <cell r="AR86">
            <v>0</v>
          </cell>
        </row>
        <row r="87">
          <cell r="E87">
            <v>42705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V87">
            <v>0</v>
          </cell>
          <cell r="AJ87">
            <v>0</v>
          </cell>
          <cell r="AR87">
            <v>0</v>
          </cell>
        </row>
        <row r="88">
          <cell r="E88">
            <v>354293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AJ88">
            <v>42</v>
          </cell>
          <cell r="AR88">
            <v>42</v>
          </cell>
        </row>
        <row r="90">
          <cell r="H90">
            <v>5852962</v>
          </cell>
          <cell r="L90">
            <v>0</v>
          </cell>
          <cell r="O90">
            <v>0</v>
          </cell>
          <cell r="R90">
            <v>0</v>
          </cell>
          <cell r="V90">
            <v>0</v>
          </cell>
          <cell r="AD90">
            <v>0</v>
          </cell>
          <cell r="AJ90">
            <v>0</v>
          </cell>
          <cell r="AR90">
            <v>5852962</v>
          </cell>
        </row>
        <row r="92">
          <cell r="E92">
            <v>0</v>
          </cell>
          <cell r="H92">
            <v>0</v>
          </cell>
          <cell r="L92">
            <v>18214133</v>
          </cell>
          <cell r="O92">
            <v>0</v>
          </cell>
          <cell r="R92">
            <v>0</v>
          </cell>
          <cell r="V92">
            <v>0</v>
          </cell>
          <cell r="AJ92">
            <v>0</v>
          </cell>
          <cell r="AR92">
            <v>18214133</v>
          </cell>
        </row>
        <row r="93">
          <cell r="H93">
            <v>0</v>
          </cell>
          <cell r="L93">
            <v>0</v>
          </cell>
          <cell r="O93">
            <v>0</v>
          </cell>
          <cell r="R93">
            <v>0</v>
          </cell>
          <cell r="V93">
            <v>0</v>
          </cell>
          <cell r="AD93">
            <v>0</v>
          </cell>
          <cell r="AJ93">
            <v>605</v>
          </cell>
          <cell r="AR93">
            <v>605</v>
          </cell>
        </row>
        <row r="94">
          <cell r="E94">
            <v>0</v>
          </cell>
          <cell r="H94">
            <v>0</v>
          </cell>
          <cell r="L94">
            <v>0</v>
          </cell>
          <cell r="O94">
            <v>0</v>
          </cell>
          <cell r="R94">
            <v>0</v>
          </cell>
          <cell r="V94">
            <v>0</v>
          </cell>
          <cell r="AJ94">
            <v>0</v>
          </cell>
          <cell r="AR94">
            <v>0</v>
          </cell>
        </row>
        <row r="95">
          <cell r="E95">
            <v>0</v>
          </cell>
          <cell r="AR95">
            <v>0</v>
          </cell>
        </row>
      </sheetData>
      <sheetData sheetId="7">
        <row r="7">
          <cell r="F7">
            <v>325234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325234</v>
          </cell>
        </row>
        <row r="8">
          <cell r="F8">
            <v>33747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BA8">
            <v>33747</v>
          </cell>
        </row>
        <row r="9">
          <cell r="F9">
            <v>3829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3829</v>
          </cell>
        </row>
        <row r="10">
          <cell r="F10">
            <v>251307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251307</v>
          </cell>
        </row>
        <row r="11">
          <cell r="F11">
            <v>248207</v>
          </cell>
          <cell r="K11">
            <v>0</v>
          </cell>
          <cell r="N11">
            <v>0</v>
          </cell>
          <cell r="S11">
            <v>0</v>
          </cell>
          <cell r="AD11">
            <v>0</v>
          </cell>
          <cell r="BA11">
            <v>248207</v>
          </cell>
        </row>
        <row r="12">
          <cell r="F12">
            <v>92137</v>
          </cell>
          <cell r="K12">
            <v>0</v>
          </cell>
          <cell r="N12">
            <v>747</v>
          </cell>
          <cell r="S12">
            <v>0</v>
          </cell>
          <cell r="AD12">
            <v>0</v>
          </cell>
          <cell r="BA12">
            <v>92884</v>
          </cell>
        </row>
        <row r="14">
          <cell r="F14">
            <v>32456</v>
          </cell>
          <cell r="K14">
            <v>0</v>
          </cell>
          <cell r="N14">
            <v>0</v>
          </cell>
          <cell r="S14">
            <v>0</v>
          </cell>
          <cell r="AD14">
            <v>0</v>
          </cell>
          <cell r="BA14">
            <v>32456</v>
          </cell>
        </row>
        <row r="15">
          <cell r="F15">
            <v>20701497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20701497</v>
          </cell>
        </row>
        <row r="16">
          <cell r="F16">
            <v>2246603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2246603</v>
          </cell>
        </row>
        <row r="17">
          <cell r="F17">
            <v>28533</v>
          </cell>
          <cell r="K17">
            <v>0</v>
          </cell>
          <cell r="N17">
            <v>0</v>
          </cell>
          <cell r="S17">
            <v>0</v>
          </cell>
          <cell r="AD17">
            <v>0</v>
          </cell>
          <cell r="BA17">
            <v>28533</v>
          </cell>
        </row>
        <row r="18">
          <cell r="F18">
            <v>331947</v>
          </cell>
          <cell r="K18">
            <v>0</v>
          </cell>
          <cell r="N18">
            <v>0</v>
          </cell>
          <cell r="S18">
            <v>0</v>
          </cell>
          <cell r="AD18">
            <v>0</v>
          </cell>
          <cell r="BA18">
            <v>331947</v>
          </cell>
        </row>
        <row r="19">
          <cell r="F19">
            <v>510774</v>
          </cell>
          <cell r="K19">
            <v>0</v>
          </cell>
          <cell r="N19">
            <v>132062</v>
          </cell>
          <cell r="S19">
            <v>205027</v>
          </cell>
          <cell r="AD19">
            <v>0</v>
          </cell>
          <cell r="BA19">
            <v>847863</v>
          </cell>
        </row>
        <row r="20">
          <cell r="F20">
            <v>101426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101426</v>
          </cell>
        </row>
        <row r="22">
          <cell r="F22">
            <v>401351</v>
          </cell>
          <cell r="K22">
            <v>0</v>
          </cell>
          <cell r="N22">
            <v>0</v>
          </cell>
          <cell r="S22">
            <v>248270</v>
          </cell>
          <cell r="AD22">
            <v>0</v>
          </cell>
          <cell r="BA22">
            <v>649621</v>
          </cell>
        </row>
        <row r="23">
          <cell r="F23">
            <v>666362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666362</v>
          </cell>
        </row>
        <row r="24">
          <cell r="F24">
            <v>370045</v>
          </cell>
          <cell r="K24">
            <v>0</v>
          </cell>
          <cell r="N24">
            <v>0</v>
          </cell>
          <cell r="S24">
            <v>0</v>
          </cell>
          <cell r="AD24">
            <v>0</v>
          </cell>
          <cell r="BA24">
            <v>370045</v>
          </cell>
        </row>
        <row r="25">
          <cell r="F25">
            <v>481357</v>
          </cell>
          <cell r="K25">
            <v>0</v>
          </cell>
          <cell r="N25">
            <v>0</v>
          </cell>
          <cell r="S25">
            <v>334710</v>
          </cell>
          <cell r="AD25">
            <v>0</v>
          </cell>
          <cell r="AJ25">
            <v>0</v>
          </cell>
          <cell r="BA25">
            <v>816067</v>
          </cell>
        </row>
        <row r="27">
          <cell r="F27">
            <v>183445</v>
          </cell>
          <cell r="K27">
            <v>0</v>
          </cell>
          <cell r="N27">
            <v>0</v>
          </cell>
          <cell r="S27">
            <v>0</v>
          </cell>
          <cell r="AD27">
            <v>0</v>
          </cell>
          <cell r="AJ27">
            <v>0</v>
          </cell>
          <cell r="BA27">
            <v>183445</v>
          </cell>
        </row>
        <row r="28">
          <cell r="F28">
            <v>109471</v>
          </cell>
          <cell r="K28">
            <v>0</v>
          </cell>
          <cell r="N28">
            <v>0</v>
          </cell>
          <cell r="S28">
            <v>0</v>
          </cell>
          <cell r="AD28">
            <v>0</v>
          </cell>
          <cell r="BA28">
            <v>109471</v>
          </cell>
        </row>
        <row r="29">
          <cell r="F29">
            <v>212544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AJ29">
            <v>0</v>
          </cell>
          <cell r="AM29">
            <v>271061</v>
          </cell>
          <cell r="BA29">
            <v>483605</v>
          </cell>
        </row>
        <row r="31">
          <cell r="F31">
            <v>87208</v>
          </cell>
          <cell r="K31">
            <v>0</v>
          </cell>
          <cell r="N31">
            <v>0</v>
          </cell>
          <cell r="S31">
            <v>0</v>
          </cell>
          <cell r="W31">
            <v>69230</v>
          </cell>
          <cell r="AD31">
            <v>0</v>
          </cell>
          <cell r="AJ31">
            <v>0</v>
          </cell>
          <cell r="BA31">
            <v>156438</v>
          </cell>
        </row>
        <row r="32">
          <cell r="F32">
            <v>447600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447600</v>
          </cell>
        </row>
        <row r="33">
          <cell r="F33">
            <v>187826</v>
          </cell>
          <cell r="K33">
            <v>0</v>
          </cell>
          <cell r="N33">
            <v>0</v>
          </cell>
          <cell r="S33">
            <v>0</v>
          </cell>
          <cell r="AD33">
            <v>0</v>
          </cell>
          <cell r="AJ33">
            <v>0</v>
          </cell>
          <cell r="BA33">
            <v>187826</v>
          </cell>
        </row>
        <row r="34">
          <cell r="F34">
            <v>89173</v>
          </cell>
          <cell r="K34">
            <v>5380</v>
          </cell>
          <cell r="N34">
            <v>0</v>
          </cell>
          <cell r="S34">
            <v>0</v>
          </cell>
          <cell r="AD34">
            <v>0</v>
          </cell>
          <cell r="AJ34">
            <v>0</v>
          </cell>
          <cell r="BA34">
            <v>94553</v>
          </cell>
        </row>
        <row r="35">
          <cell r="F35">
            <v>24867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24867</v>
          </cell>
        </row>
        <row r="36">
          <cell r="F36">
            <v>90409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90409</v>
          </cell>
        </row>
        <row r="37">
          <cell r="F37">
            <v>128883</v>
          </cell>
          <cell r="K37">
            <v>0</v>
          </cell>
          <cell r="N37">
            <v>28134</v>
          </cell>
          <cell r="S37">
            <v>579214</v>
          </cell>
          <cell r="W37">
            <v>0</v>
          </cell>
          <cell r="AD37">
            <v>0</v>
          </cell>
          <cell r="BA37">
            <v>736231</v>
          </cell>
        </row>
        <row r="38">
          <cell r="F38">
            <v>143473</v>
          </cell>
          <cell r="K38">
            <v>0</v>
          </cell>
          <cell r="N38">
            <v>0</v>
          </cell>
          <cell r="S38">
            <v>0</v>
          </cell>
          <cell r="AD38">
            <v>0</v>
          </cell>
          <cell r="BA38">
            <v>143473</v>
          </cell>
        </row>
        <row r="39">
          <cell r="F39">
            <v>43996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43996</v>
          </cell>
        </row>
        <row r="40">
          <cell r="F40">
            <v>206597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206597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783610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783610</v>
          </cell>
        </row>
        <row r="43">
          <cell r="F43">
            <v>62041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62041</v>
          </cell>
        </row>
        <row r="44">
          <cell r="F44">
            <v>405468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405468</v>
          </cell>
        </row>
        <row r="45">
          <cell r="F45">
            <v>150197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150197</v>
          </cell>
        </row>
        <row r="46">
          <cell r="F46">
            <v>61133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0</v>
          </cell>
          <cell r="BA46">
            <v>61133</v>
          </cell>
        </row>
        <row r="47">
          <cell r="F47">
            <v>20355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20355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1665</v>
          </cell>
          <cell r="K51">
            <v>0</v>
          </cell>
          <cell r="S51">
            <v>0</v>
          </cell>
          <cell r="BA51">
            <v>1665</v>
          </cell>
        </row>
        <row r="52">
          <cell r="F52">
            <v>2566</v>
          </cell>
          <cell r="K52">
            <v>0</v>
          </cell>
          <cell r="S52">
            <v>0</v>
          </cell>
          <cell r="BA52">
            <v>2566</v>
          </cell>
        </row>
        <row r="54">
          <cell r="F54">
            <v>8358</v>
          </cell>
          <cell r="K54">
            <v>0</v>
          </cell>
          <cell r="N54">
            <v>0</v>
          </cell>
          <cell r="S54">
            <v>2000000</v>
          </cell>
          <cell r="AD54">
            <v>0</v>
          </cell>
          <cell r="AJ54">
            <v>0</v>
          </cell>
          <cell r="BA54">
            <v>2008358</v>
          </cell>
        </row>
        <row r="55">
          <cell r="F55">
            <v>13980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13980</v>
          </cell>
        </row>
        <row r="56">
          <cell r="F56">
            <v>2555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2555</v>
          </cell>
        </row>
        <row r="57">
          <cell r="F57">
            <v>3743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3743</v>
          </cell>
        </row>
        <row r="58">
          <cell r="F58">
            <v>10247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10247</v>
          </cell>
        </row>
        <row r="59">
          <cell r="F59">
            <v>867</v>
          </cell>
          <cell r="K59">
            <v>0</v>
          </cell>
          <cell r="N59">
            <v>0</v>
          </cell>
          <cell r="S59">
            <v>13087</v>
          </cell>
          <cell r="AD59">
            <v>0</v>
          </cell>
          <cell r="BA59">
            <v>13954</v>
          </cell>
        </row>
        <row r="60">
          <cell r="F60">
            <v>3452</v>
          </cell>
          <cell r="BA60">
            <v>3452</v>
          </cell>
        </row>
        <row r="61">
          <cell r="F61">
            <v>4886</v>
          </cell>
          <cell r="K61">
            <v>0</v>
          </cell>
          <cell r="N61">
            <v>0</v>
          </cell>
          <cell r="S61">
            <v>0</v>
          </cell>
          <cell r="AD61">
            <v>0</v>
          </cell>
          <cell r="BA61">
            <v>4886</v>
          </cell>
        </row>
        <row r="62">
          <cell r="F62">
            <v>3784</v>
          </cell>
          <cell r="BA62">
            <v>3784</v>
          </cell>
        </row>
        <row r="63">
          <cell r="F63">
            <v>17413</v>
          </cell>
          <cell r="K63">
            <v>0</v>
          </cell>
          <cell r="N63">
            <v>0</v>
          </cell>
          <cell r="S63">
            <v>0</v>
          </cell>
          <cell r="AD63">
            <v>0</v>
          </cell>
          <cell r="BA63">
            <v>17413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3369</v>
          </cell>
          <cell r="K65">
            <v>0</v>
          </cell>
          <cell r="N65">
            <v>0</v>
          </cell>
          <cell r="S65">
            <v>0</v>
          </cell>
          <cell r="BA65">
            <v>3369</v>
          </cell>
        </row>
        <row r="66">
          <cell r="F66">
            <v>1608</v>
          </cell>
          <cell r="K66">
            <v>0</v>
          </cell>
          <cell r="N66">
            <v>0</v>
          </cell>
          <cell r="S66">
            <v>40169</v>
          </cell>
          <cell r="AD66">
            <v>0</v>
          </cell>
          <cell r="BA66">
            <v>41777</v>
          </cell>
        </row>
        <row r="67">
          <cell r="F67">
            <v>2509</v>
          </cell>
          <cell r="K67">
            <v>0</v>
          </cell>
          <cell r="N67">
            <v>0</v>
          </cell>
          <cell r="S67">
            <v>0</v>
          </cell>
          <cell r="AD67">
            <v>0</v>
          </cell>
          <cell r="BA67">
            <v>2509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677828</v>
          </cell>
          <cell r="AD69">
            <v>0</v>
          </cell>
          <cell r="BA69">
            <v>679368</v>
          </cell>
        </row>
        <row r="70">
          <cell r="F70">
            <v>4645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4645</v>
          </cell>
        </row>
        <row r="71">
          <cell r="F71">
            <v>4840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4840</v>
          </cell>
        </row>
        <row r="72">
          <cell r="F72">
            <v>3821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3821</v>
          </cell>
        </row>
        <row r="73">
          <cell r="F73">
            <v>47671</v>
          </cell>
          <cell r="BA73">
            <v>47671</v>
          </cell>
        </row>
        <row r="74">
          <cell r="F74">
            <v>33147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33147</v>
          </cell>
        </row>
        <row r="75">
          <cell r="F75">
            <v>25097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25097</v>
          </cell>
        </row>
        <row r="76">
          <cell r="F76">
            <v>3849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3849</v>
          </cell>
        </row>
        <row r="77">
          <cell r="F77">
            <v>16835</v>
          </cell>
          <cell r="K77">
            <v>0</v>
          </cell>
          <cell r="N77">
            <v>0</v>
          </cell>
          <cell r="BA77">
            <v>16835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2270</v>
          </cell>
          <cell r="K79">
            <v>0</v>
          </cell>
          <cell r="N79">
            <v>0</v>
          </cell>
          <cell r="BA79">
            <v>2270</v>
          </cell>
        </row>
        <row r="80">
          <cell r="F80">
            <v>800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800</v>
          </cell>
        </row>
        <row r="81">
          <cell r="F81">
            <v>2277</v>
          </cell>
          <cell r="K81">
            <v>35614</v>
          </cell>
          <cell r="N81">
            <v>0</v>
          </cell>
          <cell r="S81">
            <v>0</v>
          </cell>
          <cell r="AD81">
            <v>0</v>
          </cell>
          <cell r="BA81">
            <v>37891</v>
          </cell>
        </row>
        <row r="82">
          <cell r="F82">
            <v>57134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57134</v>
          </cell>
        </row>
        <row r="83">
          <cell r="F83">
            <v>2452</v>
          </cell>
          <cell r="BA83">
            <v>2452</v>
          </cell>
        </row>
        <row r="84">
          <cell r="F84">
            <v>4007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4007</v>
          </cell>
        </row>
        <row r="85">
          <cell r="F85">
            <v>5067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5067</v>
          </cell>
        </row>
        <row r="86">
          <cell r="F86">
            <v>0</v>
          </cell>
          <cell r="BA86">
            <v>0</v>
          </cell>
        </row>
        <row r="87">
          <cell r="F87">
            <v>2003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2003</v>
          </cell>
        </row>
        <row r="88">
          <cell r="F88">
            <v>15239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15239</v>
          </cell>
        </row>
        <row r="90">
          <cell r="F90">
            <v>0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AJ90">
            <v>0</v>
          </cell>
          <cell r="BA90">
            <v>0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428619518</v>
          </cell>
          <cell r="BA92">
            <v>428619518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0</v>
          </cell>
          <cell r="K94">
            <v>0</v>
          </cell>
          <cell r="N94">
            <v>0</v>
          </cell>
          <cell r="S94">
            <v>0</v>
          </cell>
          <cell r="AD94">
            <v>0</v>
          </cell>
          <cell r="BA94">
            <v>0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BA95">
            <v>0</v>
          </cell>
        </row>
      </sheetData>
      <sheetData sheetId="8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M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M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M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M10">
            <v>0</v>
          </cell>
          <cell r="AN10">
            <v>0</v>
          </cell>
        </row>
        <row r="11"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0</v>
          </cell>
          <cell r="AM11">
            <v>0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0</v>
          </cell>
          <cell r="AA12">
            <v>0</v>
          </cell>
          <cell r="AM12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AA14">
            <v>0</v>
          </cell>
          <cell r="AM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M15">
            <v>0</v>
          </cell>
        </row>
        <row r="16"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0</v>
          </cell>
          <cell r="AM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M17">
            <v>0</v>
          </cell>
        </row>
        <row r="18">
          <cell r="B18">
            <v>0</v>
          </cell>
          <cell r="E18">
            <v>0</v>
          </cell>
          <cell r="H18">
            <v>0</v>
          </cell>
          <cell r="K18">
            <v>0</v>
          </cell>
          <cell r="N18">
            <v>0</v>
          </cell>
          <cell r="O18">
            <v>0</v>
          </cell>
          <cell r="R18">
            <v>0</v>
          </cell>
          <cell r="S18">
            <v>0</v>
          </cell>
          <cell r="X18">
            <v>0</v>
          </cell>
          <cell r="AM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0</v>
          </cell>
          <cell r="AA19">
            <v>0</v>
          </cell>
          <cell r="AM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4712</v>
          </cell>
          <cell r="AA20">
            <v>0</v>
          </cell>
          <cell r="AM20">
            <v>4712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0</v>
          </cell>
          <cell r="AA22">
            <v>0</v>
          </cell>
          <cell r="AM22">
            <v>0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M23">
            <v>0</v>
          </cell>
        </row>
        <row r="24"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M24">
            <v>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11946</v>
          </cell>
          <cell r="R25">
            <v>0</v>
          </cell>
          <cell r="AA25">
            <v>0</v>
          </cell>
          <cell r="AM25">
            <v>11946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M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M28">
            <v>0</v>
          </cell>
        </row>
        <row r="29">
          <cell r="B29">
            <v>864320</v>
          </cell>
          <cell r="E29">
            <v>0</v>
          </cell>
          <cell r="H29">
            <v>0</v>
          </cell>
          <cell r="K29">
            <v>0</v>
          </cell>
          <cell r="N29">
            <v>35210</v>
          </cell>
          <cell r="AA29">
            <v>0</v>
          </cell>
          <cell r="AM29">
            <v>35210</v>
          </cell>
        </row>
        <row r="31">
          <cell r="E31">
            <v>0</v>
          </cell>
          <cell r="H31">
            <v>0</v>
          </cell>
          <cell r="K31">
            <v>46447</v>
          </cell>
          <cell r="N31">
            <v>0</v>
          </cell>
          <cell r="W31">
            <v>20000</v>
          </cell>
          <cell r="AM31">
            <v>66447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M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AA33">
            <v>0</v>
          </cell>
          <cell r="AM33">
            <v>0</v>
          </cell>
        </row>
        <row r="34"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M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M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M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X37">
            <v>0</v>
          </cell>
          <cell r="AM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AA38">
            <v>0</v>
          </cell>
          <cell r="AM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7546</v>
          </cell>
          <cell r="AA39">
            <v>0</v>
          </cell>
          <cell r="AM39">
            <v>7546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AA40">
            <v>0</v>
          </cell>
          <cell r="AM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M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M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M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M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M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M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M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M50">
            <v>0</v>
          </cell>
        </row>
        <row r="51">
          <cell r="AM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M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0</v>
          </cell>
          <cell r="AA54">
            <v>0</v>
          </cell>
          <cell r="AM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M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M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M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M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M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M61">
            <v>0</v>
          </cell>
        </row>
        <row r="62">
          <cell r="AM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M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M64">
            <v>0</v>
          </cell>
        </row>
        <row r="65">
          <cell r="E65">
            <v>0</v>
          </cell>
          <cell r="AM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M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M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M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M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0</v>
          </cell>
          <cell r="AA71">
            <v>0</v>
          </cell>
          <cell r="AM71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M72">
            <v>0</v>
          </cell>
        </row>
        <row r="73">
          <cell r="AA73">
            <v>0</v>
          </cell>
          <cell r="AM73">
            <v>0</v>
          </cell>
        </row>
        <row r="74">
          <cell r="E74">
            <v>0</v>
          </cell>
          <cell r="AA74">
            <v>0</v>
          </cell>
          <cell r="AM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M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M76">
            <v>0</v>
          </cell>
        </row>
        <row r="77">
          <cell r="AA77">
            <v>0</v>
          </cell>
          <cell r="AM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M78">
            <v>0</v>
          </cell>
        </row>
        <row r="79">
          <cell r="AA79">
            <v>0</v>
          </cell>
          <cell r="AM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M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M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M82">
            <v>0</v>
          </cell>
        </row>
        <row r="83">
          <cell r="AA83">
            <v>0</v>
          </cell>
          <cell r="AM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M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M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0</v>
          </cell>
          <cell r="AA86">
            <v>0</v>
          </cell>
          <cell r="AM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M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M88">
            <v>0</v>
          </cell>
        </row>
        <row r="90">
          <cell r="E90">
            <v>28841</v>
          </cell>
          <cell r="H90">
            <v>0</v>
          </cell>
          <cell r="K90">
            <v>0</v>
          </cell>
          <cell r="N90">
            <v>0</v>
          </cell>
          <cell r="X90">
            <v>0</v>
          </cell>
          <cell r="AM90">
            <v>28841</v>
          </cell>
        </row>
        <row r="92">
          <cell r="E92">
            <v>0</v>
          </cell>
          <cell r="H92">
            <v>14461</v>
          </cell>
          <cell r="K92">
            <v>0</v>
          </cell>
          <cell r="AA92">
            <v>0</v>
          </cell>
          <cell r="AM92">
            <v>14461</v>
          </cell>
        </row>
        <row r="93">
          <cell r="E93">
            <v>0</v>
          </cell>
          <cell r="H93">
            <v>0</v>
          </cell>
          <cell r="K93">
            <v>0</v>
          </cell>
          <cell r="AA93">
            <v>0</v>
          </cell>
          <cell r="AN93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9">
        <row r="53">
          <cell r="L53">
            <v>0</v>
          </cell>
        </row>
      </sheetData>
      <sheetData sheetId="10">
        <row r="7">
          <cell r="AF7">
            <v>0</v>
          </cell>
        </row>
        <row r="8">
          <cell r="AF8">
            <v>0</v>
          </cell>
        </row>
        <row r="9">
          <cell r="AF9">
            <v>0</v>
          </cell>
        </row>
        <row r="10">
          <cell r="AF10">
            <v>0</v>
          </cell>
        </row>
        <row r="11">
          <cell r="AF11">
            <v>0</v>
          </cell>
        </row>
        <row r="12">
          <cell r="AF12">
            <v>0</v>
          </cell>
        </row>
        <row r="14">
          <cell r="AF14">
            <v>0</v>
          </cell>
        </row>
        <row r="15">
          <cell r="AF15">
            <v>0</v>
          </cell>
        </row>
        <row r="16">
          <cell r="AF16">
            <v>0</v>
          </cell>
        </row>
        <row r="17">
          <cell r="AF17">
            <v>0</v>
          </cell>
        </row>
        <row r="18">
          <cell r="AF18">
            <v>0</v>
          </cell>
        </row>
        <row r="19">
          <cell r="AF19">
            <v>0</v>
          </cell>
        </row>
        <row r="20">
          <cell r="AF20">
            <v>0</v>
          </cell>
        </row>
        <row r="22">
          <cell r="AF22">
            <v>0</v>
          </cell>
        </row>
        <row r="23">
          <cell r="AF23">
            <v>0</v>
          </cell>
        </row>
        <row r="24">
          <cell r="AF24">
            <v>0</v>
          </cell>
        </row>
        <row r="25">
          <cell r="AF25">
            <v>0</v>
          </cell>
        </row>
        <row r="27">
          <cell r="AF27">
            <v>0</v>
          </cell>
        </row>
        <row r="28">
          <cell r="AF28">
            <v>0</v>
          </cell>
        </row>
        <row r="29">
          <cell r="AF29">
            <v>0</v>
          </cell>
        </row>
        <row r="31">
          <cell r="AF31">
            <v>0</v>
          </cell>
        </row>
        <row r="32">
          <cell r="AF32">
            <v>0</v>
          </cell>
        </row>
        <row r="33">
          <cell r="AF33">
            <v>0</v>
          </cell>
        </row>
        <row r="34">
          <cell r="AF34">
            <v>0</v>
          </cell>
        </row>
        <row r="35">
          <cell r="AF35">
            <v>0</v>
          </cell>
        </row>
        <row r="36">
          <cell r="AF36">
            <v>0</v>
          </cell>
        </row>
        <row r="37">
          <cell r="AF37">
            <v>0</v>
          </cell>
        </row>
        <row r="38">
          <cell r="AF38">
            <v>0</v>
          </cell>
        </row>
        <row r="39">
          <cell r="AF39">
            <v>0</v>
          </cell>
        </row>
        <row r="40">
          <cell r="AF40">
            <v>0</v>
          </cell>
        </row>
        <row r="41">
          <cell r="AF41">
            <v>0</v>
          </cell>
        </row>
        <row r="42">
          <cell r="AF42">
            <v>0</v>
          </cell>
        </row>
        <row r="43">
          <cell r="AF43">
            <v>0</v>
          </cell>
        </row>
        <row r="44">
          <cell r="AF44">
            <v>0</v>
          </cell>
        </row>
        <row r="45">
          <cell r="AF45">
            <v>0</v>
          </cell>
        </row>
        <row r="46">
          <cell r="AF46">
            <v>0</v>
          </cell>
        </row>
        <row r="47">
          <cell r="AF47">
            <v>0</v>
          </cell>
        </row>
        <row r="50">
          <cell r="AF50">
            <v>0</v>
          </cell>
        </row>
        <row r="52">
          <cell r="AF52">
            <v>0</v>
          </cell>
        </row>
        <row r="54">
          <cell r="AF54">
            <v>0</v>
          </cell>
        </row>
        <row r="55">
          <cell r="AF55">
            <v>0</v>
          </cell>
        </row>
        <row r="56">
          <cell r="AF56">
            <v>0</v>
          </cell>
        </row>
        <row r="57">
          <cell r="AF57">
            <v>0</v>
          </cell>
        </row>
        <row r="58">
          <cell r="AF58">
            <v>0</v>
          </cell>
        </row>
        <row r="59">
          <cell r="AF59">
            <v>0</v>
          </cell>
        </row>
        <row r="61">
          <cell r="AF61">
            <v>0</v>
          </cell>
        </row>
        <row r="63">
          <cell r="AF63">
            <v>0</v>
          </cell>
        </row>
        <row r="64">
          <cell r="AF64">
            <v>0</v>
          </cell>
        </row>
        <row r="65">
          <cell r="AF65">
            <v>0</v>
          </cell>
        </row>
        <row r="66">
          <cell r="AF66">
            <v>0</v>
          </cell>
        </row>
        <row r="67">
          <cell r="AF67">
            <v>0</v>
          </cell>
        </row>
        <row r="69">
          <cell r="AF69">
            <v>0</v>
          </cell>
        </row>
        <row r="70">
          <cell r="AF70">
            <v>0</v>
          </cell>
        </row>
        <row r="71">
          <cell r="AF71">
            <v>0</v>
          </cell>
        </row>
        <row r="72">
          <cell r="AF72">
            <v>0</v>
          </cell>
        </row>
        <row r="74">
          <cell r="AF74">
            <v>0</v>
          </cell>
        </row>
        <row r="75">
          <cell r="AF75">
            <v>0</v>
          </cell>
        </row>
        <row r="76">
          <cell r="AF76">
            <v>0</v>
          </cell>
        </row>
        <row r="78">
          <cell r="AF78">
            <v>0</v>
          </cell>
        </row>
        <row r="80">
          <cell r="AF80">
            <v>0</v>
          </cell>
        </row>
        <row r="81">
          <cell r="AF81">
            <v>0</v>
          </cell>
        </row>
        <row r="82">
          <cell r="AF82">
            <v>0</v>
          </cell>
        </row>
        <row r="84">
          <cell r="AF84">
            <v>0</v>
          </cell>
        </row>
        <row r="85">
          <cell r="AF85">
            <v>0</v>
          </cell>
        </row>
        <row r="86">
          <cell r="AF86">
            <v>0</v>
          </cell>
        </row>
        <row r="87">
          <cell r="AF87">
            <v>0</v>
          </cell>
        </row>
        <row r="88">
          <cell r="AF88">
            <v>0</v>
          </cell>
        </row>
        <row r="90">
          <cell r="AF90">
            <v>0</v>
          </cell>
        </row>
        <row r="92">
          <cell r="AF92">
            <v>0</v>
          </cell>
        </row>
        <row r="93">
          <cell r="AF93">
            <v>0</v>
          </cell>
        </row>
        <row r="94">
          <cell r="AF94">
            <v>0</v>
          </cell>
        </row>
        <row r="95">
          <cell r="AF95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2"/>
  <sheetViews>
    <sheetView zoomScaleNormal="100"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E54" sqref="E54"/>
    </sheetView>
  </sheetViews>
  <sheetFormatPr defaultColWidth="3.5703125" defaultRowHeight="12.75" x14ac:dyDescent="0.2"/>
  <cols>
    <col min="1" max="1" width="41.42578125" style="142" customWidth="1"/>
    <col min="2" max="2" width="13.28515625" style="142" customWidth="1"/>
    <col min="3" max="4" width="12.7109375" style="142" hidden="1" customWidth="1"/>
    <col min="5" max="5" width="11.7109375" style="142" customWidth="1"/>
    <col min="6" max="6" width="2.7109375" style="142" customWidth="1"/>
    <col min="7" max="7" width="11.42578125" style="143" customWidth="1"/>
    <col min="8" max="8" width="14" style="142" customWidth="1"/>
    <col min="9" max="9" width="2.7109375" style="142" customWidth="1"/>
    <col min="10" max="16384" width="3.5703125" style="41"/>
  </cols>
  <sheetData>
    <row r="1" spans="1:9" x14ac:dyDescent="0.2">
      <c r="A1" s="37"/>
      <c r="B1" s="37"/>
      <c r="C1" s="37"/>
      <c r="D1" s="37"/>
      <c r="E1" s="37"/>
      <c r="F1" s="37"/>
      <c r="G1" s="38"/>
      <c r="H1" s="39"/>
      <c r="I1" s="39"/>
    </row>
    <row r="2" spans="1:9" ht="15.75" x14ac:dyDescent="0.25">
      <c r="A2" s="42" t="s">
        <v>314</v>
      </c>
      <c r="B2" s="42"/>
      <c r="C2" s="42"/>
      <c r="D2" s="43"/>
      <c r="E2" s="43"/>
      <c r="F2" s="43"/>
      <c r="G2" s="44"/>
      <c r="H2" s="45"/>
      <c r="I2" s="45"/>
    </row>
    <row r="3" spans="1:9" x14ac:dyDescent="0.2">
      <c r="A3" s="43" t="str">
        <f>[1]BYDEPT!A2</f>
        <v>JANUARY 1-31, 2016</v>
      </c>
      <c r="B3" s="43"/>
      <c r="C3" s="43"/>
      <c r="D3" s="37"/>
      <c r="E3" s="37"/>
      <c r="F3" s="37"/>
      <c r="G3" s="38"/>
      <c r="H3" s="46"/>
      <c r="I3" s="46"/>
    </row>
    <row r="4" spans="1:9" x14ac:dyDescent="0.2">
      <c r="A4" s="46" t="s">
        <v>0</v>
      </c>
      <c r="B4" s="46"/>
      <c r="C4" s="46"/>
      <c r="D4" s="46"/>
      <c r="E4" s="46"/>
      <c r="F4" s="46"/>
      <c r="G4" s="44"/>
      <c r="H4" s="46"/>
      <c r="I4" s="46"/>
    </row>
    <row r="5" spans="1:9" ht="21.75" customHeight="1" x14ac:dyDescent="0.2">
      <c r="A5" s="47" t="s">
        <v>1</v>
      </c>
      <c r="B5" s="48" t="s">
        <v>2</v>
      </c>
      <c r="C5" s="49"/>
      <c r="D5" s="50"/>
      <c r="E5" s="48" t="s">
        <v>3</v>
      </c>
      <c r="F5" s="50"/>
      <c r="G5" s="51" t="s">
        <v>4</v>
      </c>
      <c r="H5" s="51" t="s">
        <v>5</v>
      </c>
      <c r="I5" s="51"/>
    </row>
    <row r="6" spans="1:9" ht="12.75" customHeight="1" x14ac:dyDescent="0.2">
      <c r="A6" s="47"/>
      <c r="B6" s="52"/>
      <c r="C6" s="53"/>
      <c r="D6" s="54"/>
      <c r="E6" s="52"/>
      <c r="F6" s="54"/>
      <c r="G6" s="51"/>
      <c r="H6" s="51"/>
      <c r="I6" s="51"/>
    </row>
    <row r="7" spans="1:9" ht="21" customHeight="1" x14ac:dyDescent="0.2">
      <c r="A7" s="47"/>
      <c r="B7" s="55"/>
      <c r="C7" s="56"/>
      <c r="D7" s="57"/>
      <c r="E7" s="55"/>
      <c r="F7" s="57"/>
      <c r="G7" s="51"/>
      <c r="H7" s="51"/>
      <c r="I7" s="51"/>
    </row>
    <row r="8" spans="1:9" ht="15.95" customHeight="1" x14ac:dyDescent="0.2">
      <c r="A8" s="58" t="s">
        <v>315</v>
      </c>
      <c r="B8" s="59">
        <f t="shared" ref="B8:C8" si="0">B9+B10</f>
        <v>2071104596</v>
      </c>
      <c r="C8" s="59">
        <f t="shared" si="0"/>
        <v>0</v>
      </c>
      <c r="D8" s="59">
        <f>D9+D10</f>
        <v>2071104596</v>
      </c>
      <c r="E8" s="60">
        <f>E9+E10</f>
        <v>1463517537</v>
      </c>
      <c r="F8" s="60"/>
      <c r="G8" s="61">
        <f>E8/D8</f>
        <v>0.70663622678764992</v>
      </c>
      <c r="H8" s="62">
        <f>H9+H10</f>
        <v>607587059</v>
      </c>
      <c r="I8" s="63"/>
    </row>
    <row r="9" spans="1:9" ht="15.95" customHeight="1" x14ac:dyDescent="0.2">
      <c r="A9" s="26" t="s">
        <v>6</v>
      </c>
      <c r="B9" s="26">
        <f>[1]BYDEPT!F8</f>
        <v>1662817041</v>
      </c>
      <c r="C9" s="26">
        <f>[1]BYDEPT!AE8</f>
        <v>0</v>
      </c>
      <c r="D9" s="65">
        <f>SUM(B9:C9)</f>
        <v>1662817041</v>
      </c>
      <c r="E9" s="66">
        <f>[1]BYDEPT!BD8</f>
        <v>1421337372</v>
      </c>
      <c r="F9" s="67"/>
      <c r="G9" s="68">
        <f>E9/D9</f>
        <v>0.85477676554554871</v>
      </c>
      <c r="H9" s="69">
        <f>D9-E9</f>
        <v>241479669</v>
      </c>
      <c r="I9" s="70"/>
    </row>
    <row r="10" spans="1:9" ht="15.95" customHeight="1" x14ac:dyDescent="0.2">
      <c r="A10" s="72" t="s">
        <v>7</v>
      </c>
      <c r="B10" s="72">
        <f>[1]BYDEPT!F92</f>
        <v>408287555</v>
      </c>
      <c r="C10" s="72"/>
      <c r="D10" s="65">
        <f>SUM(B10:C10)</f>
        <v>408287555</v>
      </c>
      <c r="E10" s="69">
        <f>[1]BYDEPT!BD92</f>
        <v>42180165</v>
      </c>
      <c r="F10" s="67"/>
      <c r="G10" s="68">
        <f>E10/D10</f>
        <v>0.10330994536436458</v>
      </c>
      <c r="H10" s="69">
        <f>D10-E10</f>
        <v>366107390</v>
      </c>
      <c r="I10" s="70"/>
    </row>
    <row r="11" spans="1:9" ht="15.95" customHeight="1" x14ac:dyDescent="0.2">
      <c r="A11" s="73"/>
      <c r="B11" s="73"/>
      <c r="C11" s="73"/>
      <c r="D11" s="74"/>
      <c r="E11" s="75"/>
      <c r="F11" s="64"/>
      <c r="G11" s="76"/>
      <c r="H11" s="75"/>
      <c r="I11" s="63"/>
    </row>
    <row r="12" spans="1:9" ht="15.95" customHeight="1" x14ac:dyDescent="0.2">
      <c r="A12" s="77" t="s">
        <v>293</v>
      </c>
      <c r="B12" s="78">
        <f t="shared" ref="B12:C12" si="1">SUM(B13:B17)+SUM(B20:B23)</f>
        <v>930695404</v>
      </c>
      <c r="C12" s="78">
        <f t="shared" si="1"/>
        <v>0</v>
      </c>
      <c r="D12" s="78">
        <f>SUM(D13:D17)+SUM(D20:D23)</f>
        <v>930695404</v>
      </c>
      <c r="E12" s="79">
        <f>SUM(E13:E17)+SUM(E20:E23)</f>
        <v>463571150</v>
      </c>
      <c r="F12" s="80"/>
      <c r="G12" s="81">
        <f t="shared" ref="G12:G23" si="2">E12/D12</f>
        <v>0.49809115636290391</v>
      </c>
      <c r="H12" s="79">
        <f>SUM(H13:H17)+SUM(H20:H23)</f>
        <v>467124254</v>
      </c>
      <c r="I12" s="82"/>
    </row>
    <row r="13" spans="1:9" ht="15.95" customHeight="1" x14ac:dyDescent="0.25">
      <c r="A13" s="83" t="s">
        <v>157</v>
      </c>
      <c r="B13" s="83">
        <f>[1]BYDEPT!F112</f>
        <v>31240142</v>
      </c>
      <c r="C13" s="83"/>
      <c r="D13" s="84">
        <f t="shared" ref="D13:D16" si="3">SUM(B13:C13)</f>
        <v>31240142</v>
      </c>
      <c r="E13" s="85">
        <f>[1]BYDEPT!BD112</f>
        <v>30582160</v>
      </c>
      <c r="F13" s="86"/>
      <c r="G13" s="87">
        <f t="shared" si="2"/>
        <v>0.97893793184422784</v>
      </c>
      <c r="H13" s="69">
        <f>D13-E13</f>
        <v>657982</v>
      </c>
      <c r="I13" s="88"/>
    </row>
    <row r="14" spans="1:9" ht="15.95" customHeight="1" x14ac:dyDescent="0.25">
      <c r="A14" s="26" t="s">
        <v>156</v>
      </c>
      <c r="B14" s="26">
        <f>[1]BYDEPT!F113</f>
        <v>428619518</v>
      </c>
      <c r="C14" s="26"/>
      <c r="D14" s="84">
        <f t="shared" si="3"/>
        <v>428619518</v>
      </c>
      <c r="E14" s="85">
        <f>[1]BYDEPT!BD113</f>
        <v>428619518</v>
      </c>
      <c r="F14" s="86"/>
      <c r="G14" s="89">
        <f t="shared" si="2"/>
        <v>1</v>
      </c>
      <c r="H14" s="69">
        <f>D14-E14</f>
        <v>0</v>
      </c>
      <c r="I14" s="70"/>
    </row>
    <row r="15" spans="1:9" ht="15.95" customHeight="1" x14ac:dyDescent="0.25">
      <c r="A15" s="83" t="s">
        <v>279</v>
      </c>
      <c r="B15" s="83">
        <f>[1]BYDEPT!F114</f>
        <v>331</v>
      </c>
      <c r="C15" s="83"/>
      <c r="D15" s="84">
        <f t="shared" si="3"/>
        <v>331</v>
      </c>
      <c r="E15" s="85">
        <f>[1]BYDEPT!BD114</f>
        <v>0</v>
      </c>
      <c r="F15" s="86"/>
      <c r="G15" s="89">
        <f t="shared" si="2"/>
        <v>0</v>
      </c>
      <c r="H15" s="69">
        <f>D15-E15</f>
        <v>331</v>
      </c>
      <c r="I15" s="70"/>
    </row>
    <row r="16" spans="1:9" ht="15.95" customHeight="1" x14ac:dyDescent="0.25">
      <c r="A16" s="83" t="s">
        <v>155</v>
      </c>
      <c r="B16" s="83">
        <f>[1]BYDEPT!F115</f>
        <v>64410</v>
      </c>
      <c r="C16" s="83"/>
      <c r="D16" s="84">
        <f t="shared" si="3"/>
        <v>64410</v>
      </c>
      <c r="E16" s="85">
        <f>[1]BYDEPT!BD115</f>
        <v>40994</v>
      </c>
      <c r="F16" s="86"/>
      <c r="G16" s="89">
        <f t="shared" si="2"/>
        <v>0.63645396677534549</v>
      </c>
      <c r="H16" s="69">
        <f>D16-E16</f>
        <v>23416</v>
      </c>
      <c r="I16" s="70"/>
    </row>
    <row r="17" spans="1:9" ht="15.95" customHeight="1" x14ac:dyDescent="0.25">
      <c r="A17" s="83" t="s">
        <v>154</v>
      </c>
      <c r="B17" s="91">
        <f t="shared" ref="B17:C17" si="4">SUM(B18:B19)</f>
        <v>25999003</v>
      </c>
      <c r="C17" s="91">
        <f t="shared" si="4"/>
        <v>0</v>
      </c>
      <c r="D17" s="92">
        <f>SUM(D18:D19)</f>
        <v>25999003</v>
      </c>
      <c r="E17" s="93">
        <f>SUM(E18:E19)</f>
        <v>4167535</v>
      </c>
      <c r="F17" s="94"/>
      <c r="G17" s="95">
        <f t="shared" si="2"/>
        <v>0.16029595442563702</v>
      </c>
      <c r="H17" s="91">
        <f>SUM(H18:H19)</f>
        <v>21831468</v>
      </c>
      <c r="I17" s="96"/>
    </row>
    <row r="18" spans="1:9" ht="15.95" customHeight="1" x14ac:dyDescent="0.25">
      <c r="A18" s="83" t="s">
        <v>209</v>
      </c>
      <c r="B18" s="83">
        <f>[1]BYDEPT!F117</f>
        <v>13090992</v>
      </c>
      <c r="C18" s="83"/>
      <c r="D18" s="84">
        <f t="shared" ref="D18:D23" si="5">SUM(B18:C18)</f>
        <v>13090992</v>
      </c>
      <c r="E18" s="85">
        <f>[1]BYDEPT!BD117</f>
        <v>69230</v>
      </c>
      <c r="F18" s="86"/>
      <c r="G18" s="89">
        <f t="shared" si="2"/>
        <v>5.2883692847723075E-3</v>
      </c>
      <c r="H18" s="69">
        <f t="shared" ref="H18:H23" si="6">D18-E18</f>
        <v>13021762</v>
      </c>
      <c r="I18" s="70"/>
    </row>
    <row r="19" spans="1:9" ht="15.95" customHeight="1" x14ac:dyDescent="0.25">
      <c r="A19" s="83" t="s">
        <v>152</v>
      </c>
      <c r="B19" s="83">
        <f>[1]BYDEPT!F118</f>
        <v>12908011</v>
      </c>
      <c r="C19" s="83"/>
      <c r="D19" s="84">
        <f t="shared" si="5"/>
        <v>12908011</v>
      </c>
      <c r="E19" s="85">
        <f>[1]BYDEPT!BD118</f>
        <v>4098305</v>
      </c>
      <c r="F19" s="86"/>
      <c r="G19" s="89">
        <f t="shared" si="2"/>
        <v>0.31750089150063476</v>
      </c>
      <c r="H19" s="69">
        <f t="shared" si="6"/>
        <v>8809706</v>
      </c>
      <c r="I19" s="70"/>
    </row>
    <row r="20" spans="1:9" ht="15.95" hidden="1" customHeight="1" x14ac:dyDescent="0.25">
      <c r="A20" s="83" t="s">
        <v>8</v>
      </c>
      <c r="B20" s="83"/>
      <c r="C20" s="83"/>
      <c r="D20" s="84">
        <f t="shared" si="5"/>
        <v>0</v>
      </c>
      <c r="E20" s="85">
        <f>[1]BYDEPT!BD119</f>
        <v>0</v>
      </c>
      <c r="F20" s="86"/>
      <c r="G20" s="89"/>
      <c r="H20" s="69">
        <f t="shared" si="6"/>
        <v>0</v>
      </c>
      <c r="I20" s="70"/>
    </row>
    <row r="21" spans="1:9" ht="15.95" customHeight="1" x14ac:dyDescent="0.25">
      <c r="A21" s="83" t="s">
        <v>9</v>
      </c>
      <c r="B21" s="83">
        <f>[1]BYDEPT!F120</f>
        <v>26500000</v>
      </c>
      <c r="C21" s="83"/>
      <c r="D21" s="84">
        <f t="shared" si="5"/>
        <v>26500000</v>
      </c>
      <c r="E21" s="85">
        <f>[1]BYDEPT!BD120</f>
        <v>0</v>
      </c>
      <c r="F21" s="86"/>
      <c r="G21" s="89">
        <f t="shared" si="2"/>
        <v>0</v>
      </c>
      <c r="H21" s="69">
        <f t="shared" si="6"/>
        <v>26500000</v>
      </c>
      <c r="I21" s="70"/>
    </row>
    <row r="22" spans="1:9" ht="15.95" customHeight="1" x14ac:dyDescent="0.25">
      <c r="A22" s="83" t="s">
        <v>264</v>
      </c>
      <c r="B22" s="83">
        <f>[1]BYDEPT!F121</f>
        <v>392797000</v>
      </c>
      <c r="C22" s="83"/>
      <c r="D22" s="84">
        <f t="shared" si="5"/>
        <v>392797000</v>
      </c>
      <c r="E22" s="85">
        <f>[1]BYDEPT!BD121</f>
        <v>0</v>
      </c>
      <c r="F22" s="86"/>
      <c r="G22" s="89">
        <f>E22/D22</f>
        <v>0</v>
      </c>
      <c r="H22" s="69">
        <f t="shared" si="6"/>
        <v>392797000</v>
      </c>
      <c r="I22" s="70"/>
    </row>
    <row r="23" spans="1:9" ht="15.95" customHeight="1" x14ac:dyDescent="0.25">
      <c r="A23" s="26" t="s">
        <v>153</v>
      </c>
      <c r="B23" s="26">
        <f>[1]GAARD!F299</f>
        <v>25475000</v>
      </c>
      <c r="C23" s="26"/>
      <c r="D23" s="84">
        <f t="shared" si="5"/>
        <v>25475000</v>
      </c>
      <c r="E23" s="85">
        <f>[1]BYDEPT!BD122</f>
        <v>160943</v>
      </c>
      <c r="F23" s="86"/>
      <c r="G23" s="89">
        <f t="shared" si="2"/>
        <v>6.3176840039254169E-3</v>
      </c>
      <c r="H23" s="69">
        <f t="shared" si="6"/>
        <v>25314057</v>
      </c>
      <c r="I23" s="70"/>
    </row>
    <row r="24" spans="1:9" ht="15.95" customHeight="1" x14ac:dyDescent="0.25">
      <c r="A24" s="83"/>
      <c r="B24" s="83"/>
      <c r="C24" s="83"/>
      <c r="D24" s="84"/>
      <c r="E24" s="85"/>
      <c r="F24" s="86"/>
      <c r="G24" s="89"/>
      <c r="H24" s="83"/>
      <c r="I24" s="96"/>
    </row>
    <row r="25" spans="1:9" s="101" customFormat="1" ht="15.95" customHeight="1" x14ac:dyDescent="0.25">
      <c r="A25" s="97" t="s">
        <v>10</v>
      </c>
      <c r="B25" s="98">
        <f t="shared" ref="B25:C25" si="7">B12+B8</f>
        <v>3001800000</v>
      </c>
      <c r="C25" s="98">
        <f t="shared" si="7"/>
        <v>0</v>
      </c>
      <c r="D25" s="98">
        <f>D12+D8</f>
        <v>3001800000</v>
      </c>
      <c r="E25" s="97">
        <f>E12+E8</f>
        <v>1927088687</v>
      </c>
      <c r="F25" s="99"/>
      <c r="G25" s="100">
        <f>E25/D25</f>
        <v>0.64197770904124196</v>
      </c>
      <c r="H25" s="97">
        <f>H12+H8</f>
        <v>1074711313</v>
      </c>
      <c r="I25" s="82"/>
    </row>
    <row r="26" spans="1:9" ht="15.95" customHeight="1" x14ac:dyDescent="0.25">
      <c r="A26" s="85"/>
      <c r="B26" s="85"/>
      <c r="C26" s="85"/>
      <c r="D26" s="84"/>
      <c r="E26" s="85"/>
      <c r="F26" s="86"/>
      <c r="G26" s="89"/>
      <c r="H26" s="83"/>
      <c r="I26" s="96"/>
    </row>
    <row r="27" spans="1:9" ht="15.95" customHeight="1" x14ac:dyDescent="0.25">
      <c r="A27" s="97" t="s">
        <v>11</v>
      </c>
      <c r="B27" s="98">
        <f>B28+B32+B34</f>
        <v>0</v>
      </c>
      <c r="C27" s="98">
        <f>C28+C32+C34</f>
        <v>0</v>
      </c>
      <c r="D27" s="98">
        <f>D28+D32+D34</f>
        <v>0</v>
      </c>
      <c r="E27" s="97">
        <f>E28+E32+E34</f>
        <v>1304544</v>
      </c>
      <c r="F27" s="99"/>
      <c r="G27" s="100">
        <f>G28+G32+G34</f>
        <v>0</v>
      </c>
      <c r="H27" s="97">
        <f>H28+H32+H34</f>
        <v>-1304544</v>
      </c>
      <c r="I27" s="82"/>
    </row>
    <row r="28" spans="1:9" ht="15.95" customHeight="1" x14ac:dyDescent="0.25">
      <c r="A28" s="102" t="s">
        <v>316</v>
      </c>
      <c r="B28" s="78">
        <f>SUM(B29:B30)</f>
        <v>0</v>
      </c>
      <c r="C28" s="78">
        <f t="shared" ref="C28:E28" si="8">SUM(C29:C30)</f>
        <v>0</v>
      </c>
      <c r="D28" s="78">
        <f t="shared" si="8"/>
        <v>0</v>
      </c>
      <c r="E28" s="79">
        <f t="shared" si="8"/>
        <v>1033483</v>
      </c>
      <c r="F28" s="103"/>
      <c r="G28" s="81"/>
      <c r="H28" s="79">
        <f t="shared" ref="H28" si="9">SUM(H29:H30)</f>
        <v>-1033483</v>
      </c>
      <c r="I28" s="82"/>
    </row>
    <row r="29" spans="1:9" ht="15.95" customHeight="1" x14ac:dyDescent="0.25">
      <c r="A29" s="104" t="s">
        <v>181</v>
      </c>
      <c r="B29" s="104"/>
      <c r="C29" s="104"/>
      <c r="D29" s="105">
        <f t="shared" ref="D29:D30" si="10">SUM(B29:C29)</f>
        <v>0</v>
      </c>
      <c r="E29" s="72">
        <f>[1]BYDEPT!BD129</f>
        <v>864320</v>
      </c>
      <c r="F29" s="106"/>
      <c r="G29" s="89"/>
      <c r="H29" s="69">
        <f>D29-E29</f>
        <v>-864320</v>
      </c>
      <c r="I29" s="70"/>
    </row>
    <row r="30" spans="1:9" ht="15.95" customHeight="1" x14ac:dyDescent="0.25">
      <c r="A30" s="107" t="s">
        <v>182</v>
      </c>
      <c r="B30" s="107"/>
      <c r="C30" s="107"/>
      <c r="D30" s="105">
        <f t="shared" si="10"/>
        <v>0</v>
      </c>
      <c r="E30" s="72">
        <f>[1]BYDEPT!BD213</f>
        <v>169163</v>
      </c>
      <c r="F30" s="106"/>
      <c r="G30" s="89"/>
      <c r="H30" s="69">
        <f>D30-E30</f>
        <v>-169163</v>
      </c>
      <c r="I30" s="70"/>
    </row>
    <row r="31" spans="1:9" ht="15.95" customHeight="1" x14ac:dyDescent="0.25">
      <c r="A31" s="72"/>
      <c r="B31" s="72"/>
      <c r="C31" s="72"/>
      <c r="D31" s="108"/>
      <c r="E31" s="72"/>
      <c r="F31" s="106"/>
      <c r="G31" s="89"/>
      <c r="H31" s="83"/>
      <c r="I31" s="96"/>
    </row>
    <row r="32" spans="1:9" s="101" customFormat="1" ht="15.95" hidden="1" customHeight="1" x14ac:dyDescent="0.25">
      <c r="A32" s="102" t="s">
        <v>210</v>
      </c>
      <c r="B32" s="102"/>
      <c r="C32" s="102"/>
      <c r="D32" s="109">
        <f>SUM(B32:C32)</f>
        <v>0</v>
      </c>
      <c r="E32" s="77">
        <f>[1]BYDEPT!BD247</f>
        <v>0</v>
      </c>
      <c r="F32" s="110"/>
      <c r="G32" s="111"/>
      <c r="H32" s="75">
        <f>D32-E32</f>
        <v>0</v>
      </c>
      <c r="I32" s="63"/>
    </row>
    <row r="33" spans="1:9" ht="15.95" hidden="1" customHeight="1" x14ac:dyDescent="0.25">
      <c r="A33" s="83"/>
      <c r="B33" s="83"/>
      <c r="C33" s="83"/>
      <c r="D33" s="105"/>
      <c r="E33" s="83"/>
      <c r="F33" s="110"/>
      <c r="G33" s="112"/>
      <c r="H33" s="83"/>
      <c r="I33" s="96"/>
    </row>
    <row r="34" spans="1:9" ht="15.95" customHeight="1" x14ac:dyDescent="0.2">
      <c r="A34" s="102" t="s">
        <v>317</v>
      </c>
      <c r="B34" s="113">
        <f t="shared" ref="B34:C34" si="11">SUM(B35:B46)</f>
        <v>0</v>
      </c>
      <c r="C34" s="113">
        <f t="shared" si="11"/>
        <v>0</v>
      </c>
      <c r="D34" s="113">
        <f>SUM(D35:D46)</f>
        <v>0</v>
      </c>
      <c r="E34" s="114">
        <f>SUM(E35:E46)</f>
        <v>271061</v>
      </c>
      <c r="F34" s="115"/>
      <c r="G34" s="116"/>
      <c r="H34" s="79">
        <f>SUM(H35:H46)</f>
        <v>-271061</v>
      </c>
      <c r="I34" s="82"/>
    </row>
    <row r="35" spans="1:9" ht="15.95" hidden="1" customHeight="1" x14ac:dyDescent="0.2">
      <c r="A35" s="26" t="s">
        <v>177</v>
      </c>
      <c r="B35" s="26"/>
      <c r="C35" s="26"/>
      <c r="D35" s="108"/>
      <c r="E35" s="72">
        <f>[1]BYDEPT!BD250</f>
        <v>0</v>
      </c>
      <c r="F35" s="117"/>
      <c r="G35" s="118"/>
      <c r="H35" s="69">
        <f t="shared" ref="H35:H45" si="12">D35-E35</f>
        <v>0</v>
      </c>
      <c r="I35" s="70"/>
    </row>
    <row r="36" spans="1:9" ht="15.95" hidden="1" customHeight="1" x14ac:dyDescent="0.2">
      <c r="A36" s="26" t="s">
        <v>169</v>
      </c>
      <c r="B36" s="26"/>
      <c r="C36" s="26"/>
      <c r="D36" s="108">
        <f t="shared" ref="D36:D45" si="13">SUM(B36:C36)</f>
        <v>0</v>
      </c>
      <c r="E36" s="72">
        <f>[1]BYDEPT!BD251</f>
        <v>0</v>
      </c>
      <c r="F36" s="117"/>
      <c r="G36" s="89"/>
      <c r="H36" s="69">
        <f t="shared" si="12"/>
        <v>0</v>
      </c>
      <c r="I36" s="70"/>
    </row>
    <row r="37" spans="1:9" ht="15.95" hidden="1" customHeight="1" x14ac:dyDescent="0.2">
      <c r="A37" s="26" t="s">
        <v>183</v>
      </c>
      <c r="B37" s="26"/>
      <c r="C37" s="26"/>
      <c r="D37" s="108">
        <f t="shared" si="13"/>
        <v>0</v>
      </c>
      <c r="E37" s="72">
        <f>[1]BYDEPT!BD252</f>
        <v>0</v>
      </c>
      <c r="F37" s="117"/>
      <c r="G37" s="89"/>
      <c r="H37" s="69">
        <f t="shared" si="12"/>
        <v>0</v>
      </c>
      <c r="I37" s="70"/>
    </row>
    <row r="38" spans="1:9" ht="15.95" hidden="1" customHeight="1" x14ac:dyDescent="0.2">
      <c r="A38" s="83" t="s">
        <v>165</v>
      </c>
      <c r="B38" s="83"/>
      <c r="C38" s="83"/>
      <c r="D38" s="108">
        <f t="shared" si="13"/>
        <v>0</v>
      </c>
      <c r="E38" s="72">
        <f>[1]BYDEPT!BD253</f>
        <v>0</v>
      </c>
      <c r="F38" s="117"/>
      <c r="G38" s="89"/>
      <c r="H38" s="69">
        <f t="shared" si="12"/>
        <v>0</v>
      </c>
      <c r="I38" s="70"/>
    </row>
    <row r="39" spans="1:9" ht="15.95" customHeight="1" x14ac:dyDescent="0.2">
      <c r="A39" s="26" t="s">
        <v>168</v>
      </c>
      <c r="B39" s="26"/>
      <c r="C39" s="26"/>
      <c r="D39" s="108">
        <f t="shared" si="13"/>
        <v>0</v>
      </c>
      <c r="E39" s="72">
        <f>[1]BYDEPT!BD254</f>
        <v>271061</v>
      </c>
      <c r="F39" s="117"/>
      <c r="G39" s="89"/>
      <c r="H39" s="69">
        <f t="shared" si="12"/>
        <v>-271061</v>
      </c>
      <c r="I39" s="70"/>
    </row>
    <row r="40" spans="1:9" ht="15.95" hidden="1" customHeight="1" x14ac:dyDescent="0.2">
      <c r="A40" s="119" t="s">
        <v>318</v>
      </c>
      <c r="B40" s="96"/>
      <c r="C40" s="96"/>
      <c r="D40" s="108">
        <f t="shared" si="13"/>
        <v>0</v>
      </c>
      <c r="E40" s="72">
        <f>[1]BYDEPT!BD255</f>
        <v>0</v>
      </c>
      <c r="F40" s="117"/>
      <c r="G40" s="89"/>
      <c r="H40" s="69">
        <f t="shared" si="12"/>
        <v>0</v>
      </c>
      <c r="I40" s="70"/>
    </row>
    <row r="41" spans="1:9" ht="15.95" hidden="1" customHeight="1" x14ac:dyDescent="0.2">
      <c r="A41" s="26" t="s">
        <v>178</v>
      </c>
      <c r="B41" s="26"/>
      <c r="C41" s="26"/>
      <c r="D41" s="108">
        <f t="shared" si="13"/>
        <v>0</v>
      </c>
      <c r="E41" s="72">
        <f>[1]BYDEPT!BD256</f>
        <v>0</v>
      </c>
      <c r="F41" s="117"/>
      <c r="G41" s="89"/>
      <c r="H41" s="69">
        <f t="shared" si="12"/>
        <v>0</v>
      </c>
      <c r="I41" s="70"/>
    </row>
    <row r="42" spans="1:9" ht="15.95" hidden="1" customHeight="1" x14ac:dyDescent="0.2">
      <c r="A42" s="26" t="s">
        <v>179</v>
      </c>
      <c r="B42" s="26"/>
      <c r="C42" s="26"/>
      <c r="D42" s="108">
        <f t="shared" si="13"/>
        <v>0</v>
      </c>
      <c r="E42" s="72">
        <f>[1]BYDEPT!BD257</f>
        <v>0</v>
      </c>
      <c r="F42" s="117"/>
      <c r="G42" s="89"/>
      <c r="H42" s="69">
        <f t="shared" si="12"/>
        <v>0</v>
      </c>
      <c r="I42" s="70"/>
    </row>
    <row r="43" spans="1:9" ht="15.95" hidden="1" customHeight="1" x14ac:dyDescent="0.2">
      <c r="A43" s="26" t="s">
        <v>94</v>
      </c>
      <c r="B43" s="26"/>
      <c r="C43" s="26"/>
      <c r="D43" s="108">
        <f t="shared" si="13"/>
        <v>0</v>
      </c>
      <c r="E43" s="72">
        <f>[1]BYDEPT!BD258</f>
        <v>0</v>
      </c>
      <c r="F43" s="117"/>
      <c r="G43" s="89"/>
      <c r="H43" s="69">
        <f t="shared" si="12"/>
        <v>0</v>
      </c>
      <c r="I43" s="70"/>
    </row>
    <row r="44" spans="1:9" ht="15.95" hidden="1" customHeight="1" x14ac:dyDescent="0.2">
      <c r="A44" s="26" t="s">
        <v>95</v>
      </c>
      <c r="B44" s="26"/>
      <c r="C44" s="26"/>
      <c r="D44" s="108">
        <f t="shared" si="13"/>
        <v>0</v>
      </c>
      <c r="E44" s="72">
        <f>[1]BYDEPT!BD259</f>
        <v>0</v>
      </c>
      <c r="F44" s="117"/>
      <c r="G44" s="89"/>
      <c r="H44" s="69">
        <f t="shared" si="12"/>
        <v>0</v>
      </c>
      <c r="I44" s="70"/>
    </row>
    <row r="45" spans="1:9" ht="15.95" hidden="1" customHeight="1" x14ac:dyDescent="0.2">
      <c r="A45" s="26"/>
      <c r="B45" s="26"/>
      <c r="C45" s="26"/>
      <c r="D45" s="108">
        <f t="shared" si="13"/>
        <v>0</v>
      </c>
      <c r="E45" s="72"/>
      <c r="F45" s="117"/>
      <c r="G45" s="89"/>
      <c r="H45" s="69">
        <f t="shared" si="12"/>
        <v>0</v>
      </c>
      <c r="I45" s="70"/>
    </row>
    <row r="46" spans="1:9" ht="15.95" hidden="1" customHeight="1" x14ac:dyDescent="0.2">
      <c r="A46" s="26"/>
      <c r="B46" s="26"/>
      <c r="C46" s="26"/>
      <c r="D46" s="120"/>
      <c r="E46" s="121"/>
      <c r="F46" s="90"/>
      <c r="G46" s="112"/>
      <c r="H46" s="69"/>
      <c r="I46" s="70"/>
    </row>
    <row r="47" spans="1:9" ht="21" customHeight="1" thickBot="1" x14ac:dyDescent="0.25">
      <c r="A47" s="122" t="s">
        <v>13</v>
      </c>
      <c r="B47" s="123">
        <f t="shared" ref="B47:C47" si="14">B27+B25</f>
        <v>3001800000</v>
      </c>
      <c r="C47" s="123">
        <f t="shared" si="14"/>
        <v>0</v>
      </c>
      <c r="D47" s="123">
        <f>D27+D25</f>
        <v>3001800000</v>
      </c>
      <c r="E47" s="122">
        <f>E27+E25</f>
        <v>1928393231</v>
      </c>
      <c r="F47" s="124"/>
      <c r="G47" s="125">
        <f>E47/D47</f>
        <v>0.64241229628889329</v>
      </c>
      <c r="H47" s="122">
        <f>H27+H25</f>
        <v>1073406769</v>
      </c>
      <c r="I47" s="126"/>
    </row>
    <row r="48" spans="1:9" s="130" customFormat="1" ht="15" customHeight="1" thickTop="1" x14ac:dyDescent="0.2">
      <c r="A48" s="127"/>
      <c r="B48" s="127"/>
      <c r="C48" s="127"/>
      <c r="D48" s="128"/>
      <c r="E48" s="128"/>
      <c r="F48" s="128"/>
      <c r="G48" s="129"/>
      <c r="H48" s="128"/>
      <c r="I48" s="128"/>
    </row>
    <row r="49" spans="1:9" s="133" customFormat="1" ht="16.5" customHeight="1" x14ac:dyDescent="0.2">
      <c r="A49" s="131"/>
      <c r="B49" s="131"/>
      <c r="C49" s="131"/>
      <c r="D49" s="131"/>
      <c r="E49" s="131"/>
      <c r="F49" s="131"/>
      <c r="G49" s="131"/>
      <c r="H49" s="131"/>
      <c r="I49" s="132"/>
    </row>
    <row r="50" spans="1:9" s="133" customFormat="1" ht="15" customHeight="1" x14ac:dyDescent="0.2">
      <c r="I50" s="134"/>
    </row>
    <row r="51" spans="1:9" s="133" customFormat="1" ht="15" customHeight="1" x14ac:dyDescent="0.2">
      <c r="A51" s="135"/>
      <c r="B51" s="135"/>
      <c r="C51" s="135"/>
      <c r="D51" s="136"/>
      <c r="E51" s="136"/>
      <c r="F51" s="136"/>
      <c r="G51" s="137"/>
      <c r="H51" s="132"/>
      <c r="I51" s="132"/>
    </row>
    <row r="52" spans="1:9" ht="15" customHeight="1" x14ac:dyDescent="0.2">
      <c r="A52" s="138"/>
      <c r="B52" s="138"/>
      <c r="C52" s="138"/>
      <c r="D52" s="90"/>
      <c r="E52" s="90"/>
      <c r="F52" s="90"/>
      <c r="G52" s="139"/>
      <c r="H52" s="71"/>
      <c r="I52" s="71"/>
    </row>
    <row r="53" spans="1:9" ht="15" customHeight="1" x14ac:dyDescent="0.2">
      <c r="A53" s="138"/>
      <c r="B53" s="138"/>
      <c r="C53" s="138"/>
      <c r="D53" s="90"/>
      <c r="E53" s="90"/>
      <c r="F53" s="90"/>
      <c r="G53" s="139"/>
      <c r="H53" s="71"/>
      <c r="I53" s="71"/>
    </row>
    <row r="54" spans="1:9" ht="15" customHeight="1" x14ac:dyDescent="0.2">
      <c r="A54" s="90"/>
      <c r="B54" s="90"/>
      <c r="C54" s="90"/>
      <c r="D54" s="90">
        <f>[1]BYDEPT!F260</f>
        <v>3001800000</v>
      </c>
      <c r="E54" s="90"/>
      <c r="F54" s="90"/>
      <c r="G54" s="139"/>
      <c r="H54" s="71"/>
      <c r="I54" s="71"/>
    </row>
    <row r="55" spans="1:9" ht="15" customHeight="1" x14ac:dyDescent="0.2">
      <c r="A55" s="71"/>
      <c r="B55" s="71"/>
      <c r="C55" s="71"/>
      <c r="D55" s="71"/>
      <c r="E55" s="71"/>
      <c r="F55" s="71"/>
      <c r="G55" s="139"/>
      <c r="H55" s="71"/>
      <c r="I55" s="71"/>
    </row>
    <row r="56" spans="1:9" ht="15" customHeight="1" x14ac:dyDescent="0.2">
      <c r="A56" s="71"/>
      <c r="B56" s="71"/>
      <c r="C56" s="71"/>
      <c r="D56" s="71"/>
      <c r="E56" s="71"/>
      <c r="F56" s="71"/>
      <c r="G56" s="139"/>
      <c r="H56" s="71"/>
      <c r="I56" s="71"/>
    </row>
    <row r="57" spans="1:9" ht="15" customHeight="1" x14ac:dyDescent="0.2">
      <c r="A57" s="71"/>
      <c r="B57" s="71"/>
      <c r="C57" s="71"/>
      <c r="D57" s="71"/>
      <c r="E57" s="71"/>
      <c r="F57" s="71"/>
      <c r="G57" s="139"/>
      <c r="H57" s="71"/>
      <c r="I57" s="71"/>
    </row>
    <row r="58" spans="1:9" ht="15" customHeight="1" x14ac:dyDescent="0.2">
      <c r="A58" s="71"/>
      <c r="B58" s="71"/>
      <c r="C58" s="71"/>
      <c r="D58" s="71"/>
      <c r="E58" s="71"/>
      <c r="F58" s="71"/>
      <c r="G58" s="139"/>
      <c r="H58" s="71"/>
      <c r="I58" s="71"/>
    </row>
    <row r="59" spans="1:9" ht="15" customHeight="1" x14ac:dyDescent="0.2">
      <c r="A59" s="71"/>
      <c r="B59" s="71"/>
      <c r="C59" s="71"/>
      <c r="D59" s="71"/>
      <c r="E59" s="71"/>
      <c r="F59" s="71"/>
      <c r="G59" s="139"/>
      <c r="H59" s="71"/>
      <c r="I59" s="71"/>
    </row>
    <row r="60" spans="1:9" ht="15" customHeight="1" x14ac:dyDescent="0.2">
      <c r="A60" s="71"/>
      <c r="B60" s="71"/>
      <c r="C60" s="71"/>
      <c r="D60" s="71"/>
      <c r="E60" s="71"/>
      <c r="F60" s="71"/>
      <c r="G60" s="139"/>
      <c r="H60" s="71"/>
      <c r="I60" s="71"/>
    </row>
    <row r="61" spans="1:9" ht="15" customHeight="1" x14ac:dyDescent="0.2">
      <c r="A61" s="71"/>
      <c r="B61" s="71"/>
      <c r="C61" s="71"/>
      <c r="D61" s="71"/>
      <c r="E61" s="71"/>
      <c r="F61" s="71"/>
      <c r="G61" s="139"/>
      <c r="H61" s="71"/>
      <c r="I61" s="71"/>
    </row>
    <row r="62" spans="1:9" ht="15" customHeight="1" x14ac:dyDescent="0.2">
      <c r="A62" s="71"/>
      <c r="B62" s="71"/>
      <c r="C62" s="71"/>
      <c r="D62" s="71"/>
      <c r="E62" s="71"/>
      <c r="F62" s="71"/>
      <c r="G62" s="139"/>
      <c r="H62" s="71"/>
      <c r="I62" s="71"/>
    </row>
    <row r="63" spans="1:9" ht="15" customHeight="1" x14ac:dyDescent="0.2">
      <c r="A63" s="71"/>
      <c r="B63" s="71"/>
      <c r="C63" s="71"/>
      <c r="D63" s="71"/>
      <c r="E63" s="71"/>
      <c r="F63" s="71"/>
      <c r="G63" s="139"/>
      <c r="H63" s="71"/>
      <c r="I63" s="71"/>
    </row>
    <row r="64" spans="1:9" ht="15" customHeight="1" x14ac:dyDescent="0.2">
      <c r="A64" s="71"/>
      <c r="B64" s="71"/>
      <c r="C64" s="71"/>
      <c r="D64" s="71"/>
      <c r="E64" s="71"/>
      <c r="F64" s="71"/>
      <c r="G64" s="139"/>
      <c r="H64" s="71"/>
      <c r="I64" s="71"/>
    </row>
    <row r="65" spans="1:9" ht="15" customHeight="1" x14ac:dyDescent="0.2">
      <c r="A65" s="71"/>
      <c r="B65" s="71"/>
      <c r="C65" s="71"/>
      <c r="D65" s="71"/>
      <c r="E65" s="71"/>
      <c r="F65" s="71"/>
      <c r="G65" s="139"/>
      <c r="H65" s="71"/>
      <c r="I65" s="71"/>
    </row>
    <row r="66" spans="1:9" ht="15" customHeight="1" x14ac:dyDescent="0.2">
      <c r="A66" s="71"/>
      <c r="B66" s="71"/>
      <c r="C66" s="71"/>
      <c r="D66" s="71"/>
      <c r="E66" s="71"/>
      <c r="F66" s="71"/>
      <c r="G66" s="139"/>
      <c r="H66" s="71"/>
      <c r="I66" s="71"/>
    </row>
    <row r="67" spans="1:9" s="71" customFormat="1" ht="15" customHeight="1" x14ac:dyDescent="0.2">
      <c r="G67" s="139"/>
    </row>
    <row r="68" spans="1:9" s="71" customFormat="1" ht="15" customHeight="1" x14ac:dyDescent="0.2">
      <c r="G68" s="139"/>
    </row>
    <row r="69" spans="1:9" s="71" customFormat="1" ht="15" customHeight="1" x14ac:dyDescent="0.2">
      <c r="G69" s="139"/>
    </row>
    <row r="70" spans="1:9" s="71" customFormat="1" ht="15" customHeight="1" x14ac:dyDescent="0.2">
      <c r="G70" s="139"/>
    </row>
    <row r="71" spans="1:9" s="71" customFormat="1" ht="15" customHeight="1" x14ac:dyDescent="0.2">
      <c r="G71" s="139"/>
    </row>
    <row r="72" spans="1:9" s="71" customFormat="1" ht="15" customHeight="1" x14ac:dyDescent="0.2">
      <c r="G72" s="139"/>
    </row>
    <row r="73" spans="1:9" s="71" customFormat="1" ht="15" customHeight="1" x14ac:dyDescent="0.2">
      <c r="G73" s="139"/>
    </row>
    <row r="74" spans="1:9" s="71" customFormat="1" ht="15" customHeight="1" x14ac:dyDescent="0.2">
      <c r="G74" s="139"/>
    </row>
    <row r="75" spans="1:9" s="71" customFormat="1" ht="15" customHeight="1" x14ac:dyDescent="0.2">
      <c r="G75" s="139"/>
    </row>
    <row r="76" spans="1:9" s="71" customFormat="1" ht="15" customHeight="1" x14ac:dyDescent="0.2">
      <c r="G76" s="139"/>
    </row>
    <row r="77" spans="1:9" s="71" customFormat="1" ht="15" customHeight="1" x14ac:dyDescent="0.2">
      <c r="G77" s="139"/>
    </row>
    <row r="78" spans="1:9" s="71" customFormat="1" ht="15" customHeight="1" x14ac:dyDescent="0.2">
      <c r="G78" s="139"/>
    </row>
    <row r="79" spans="1:9" s="71" customFormat="1" ht="15" customHeight="1" x14ac:dyDescent="0.2">
      <c r="G79" s="139"/>
    </row>
    <row r="80" spans="1:9" s="71" customFormat="1" ht="15" customHeight="1" x14ac:dyDescent="0.2">
      <c r="G80" s="139"/>
    </row>
    <row r="81" spans="7:7" s="71" customFormat="1" ht="15" customHeight="1" x14ac:dyDescent="0.2">
      <c r="G81" s="139"/>
    </row>
    <row r="82" spans="7:7" s="71" customFormat="1" ht="15" customHeight="1" x14ac:dyDescent="0.2">
      <c r="G82" s="139"/>
    </row>
    <row r="83" spans="7:7" s="71" customFormat="1" ht="15" customHeight="1" x14ac:dyDescent="0.2">
      <c r="G83" s="139"/>
    </row>
    <row r="84" spans="7:7" s="71" customFormat="1" ht="15" customHeight="1" x14ac:dyDescent="0.2">
      <c r="G84" s="139"/>
    </row>
    <row r="85" spans="7:7" s="71" customFormat="1" ht="15" customHeight="1" x14ac:dyDescent="0.2">
      <c r="G85" s="139"/>
    </row>
    <row r="86" spans="7:7" s="71" customFormat="1" ht="15" customHeight="1" x14ac:dyDescent="0.2">
      <c r="G86" s="139"/>
    </row>
    <row r="87" spans="7:7" s="71" customFormat="1" ht="15" customHeight="1" x14ac:dyDescent="0.2">
      <c r="G87" s="139"/>
    </row>
    <row r="88" spans="7:7" s="71" customFormat="1" ht="15" customHeight="1" x14ac:dyDescent="0.2">
      <c r="G88" s="139"/>
    </row>
    <row r="89" spans="7:7" s="71" customFormat="1" ht="15" customHeight="1" x14ac:dyDescent="0.2">
      <c r="G89" s="139"/>
    </row>
    <row r="90" spans="7:7" s="71" customFormat="1" ht="15" customHeight="1" x14ac:dyDescent="0.2">
      <c r="G90" s="139"/>
    </row>
    <row r="91" spans="7:7" s="71" customFormat="1" ht="15" customHeight="1" x14ac:dyDescent="0.2">
      <c r="G91" s="139"/>
    </row>
    <row r="92" spans="7:7" s="71" customFormat="1" ht="15" customHeight="1" x14ac:dyDescent="0.2">
      <c r="G92" s="139"/>
    </row>
    <row r="93" spans="7:7" s="71" customFormat="1" ht="15" customHeight="1" x14ac:dyDescent="0.2">
      <c r="G93" s="139"/>
    </row>
    <row r="94" spans="7:7" s="71" customFormat="1" ht="15" customHeight="1" x14ac:dyDescent="0.2">
      <c r="G94" s="139"/>
    </row>
    <row r="95" spans="7:7" s="71" customFormat="1" ht="15" customHeight="1" x14ac:dyDescent="0.2">
      <c r="G95" s="139"/>
    </row>
    <row r="96" spans="7:7" s="71" customFormat="1" ht="15" customHeight="1" x14ac:dyDescent="0.2">
      <c r="G96" s="139"/>
    </row>
    <row r="97" spans="7:7" s="71" customFormat="1" ht="15" customHeight="1" x14ac:dyDescent="0.2">
      <c r="G97" s="139"/>
    </row>
    <row r="98" spans="7:7" s="71" customFormat="1" ht="15" customHeight="1" x14ac:dyDescent="0.2">
      <c r="G98" s="139"/>
    </row>
    <row r="99" spans="7:7" s="71" customFormat="1" ht="15" customHeight="1" x14ac:dyDescent="0.2">
      <c r="G99" s="139"/>
    </row>
    <row r="100" spans="7:7" s="71" customFormat="1" ht="15" customHeight="1" x14ac:dyDescent="0.2">
      <c r="G100" s="139"/>
    </row>
    <row r="101" spans="7:7" s="71" customFormat="1" ht="15" customHeight="1" x14ac:dyDescent="0.2">
      <c r="G101" s="139"/>
    </row>
    <row r="102" spans="7:7" s="71" customFormat="1" ht="15" customHeight="1" x14ac:dyDescent="0.2">
      <c r="G102" s="139"/>
    </row>
    <row r="103" spans="7:7" s="71" customFormat="1" ht="15" customHeight="1" x14ac:dyDescent="0.2">
      <c r="G103" s="139"/>
    </row>
    <row r="104" spans="7:7" s="71" customFormat="1" ht="15" customHeight="1" x14ac:dyDescent="0.2">
      <c r="G104" s="139"/>
    </row>
    <row r="105" spans="7:7" s="71" customFormat="1" ht="15" customHeight="1" x14ac:dyDescent="0.2">
      <c r="G105" s="139"/>
    </row>
    <row r="106" spans="7:7" s="71" customFormat="1" ht="15" customHeight="1" x14ac:dyDescent="0.2">
      <c r="G106" s="139"/>
    </row>
    <row r="107" spans="7:7" s="71" customFormat="1" ht="15" customHeight="1" x14ac:dyDescent="0.2">
      <c r="G107" s="139"/>
    </row>
    <row r="108" spans="7:7" s="71" customFormat="1" ht="15" customHeight="1" x14ac:dyDescent="0.2">
      <c r="G108" s="139"/>
    </row>
    <row r="109" spans="7:7" s="71" customFormat="1" ht="15" customHeight="1" x14ac:dyDescent="0.2">
      <c r="G109" s="139"/>
    </row>
    <row r="110" spans="7:7" s="71" customFormat="1" ht="15" customHeight="1" x14ac:dyDescent="0.2">
      <c r="G110" s="139"/>
    </row>
    <row r="111" spans="7:7" s="71" customFormat="1" ht="15" customHeight="1" x14ac:dyDescent="0.2">
      <c r="G111" s="139"/>
    </row>
    <row r="112" spans="7:7" s="71" customFormat="1" ht="15" customHeight="1" x14ac:dyDescent="0.2">
      <c r="G112" s="139"/>
    </row>
    <row r="113" spans="7:7" s="71" customFormat="1" ht="15" customHeight="1" x14ac:dyDescent="0.2">
      <c r="G113" s="139"/>
    </row>
    <row r="114" spans="7:7" s="71" customFormat="1" ht="15" customHeight="1" x14ac:dyDescent="0.2">
      <c r="G114" s="139"/>
    </row>
    <row r="115" spans="7:7" s="71" customFormat="1" ht="15" customHeight="1" x14ac:dyDescent="0.2">
      <c r="G115" s="139"/>
    </row>
    <row r="116" spans="7:7" s="71" customFormat="1" ht="15" customHeight="1" x14ac:dyDescent="0.2">
      <c r="G116" s="139"/>
    </row>
    <row r="117" spans="7:7" s="71" customFormat="1" ht="15" customHeight="1" x14ac:dyDescent="0.2">
      <c r="G117" s="139"/>
    </row>
    <row r="118" spans="7:7" s="71" customFormat="1" ht="15" customHeight="1" x14ac:dyDescent="0.2">
      <c r="G118" s="139"/>
    </row>
    <row r="119" spans="7:7" s="71" customFormat="1" ht="15" customHeight="1" x14ac:dyDescent="0.2">
      <c r="G119" s="139"/>
    </row>
    <row r="120" spans="7:7" s="71" customFormat="1" ht="15" customHeight="1" x14ac:dyDescent="0.2">
      <c r="G120" s="139"/>
    </row>
    <row r="121" spans="7:7" s="71" customFormat="1" ht="15" customHeight="1" x14ac:dyDescent="0.2">
      <c r="G121" s="139"/>
    </row>
    <row r="122" spans="7:7" s="71" customFormat="1" ht="15" customHeight="1" x14ac:dyDescent="0.2">
      <c r="G122" s="139"/>
    </row>
    <row r="123" spans="7:7" s="71" customFormat="1" ht="15" customHeight="1" x14ac:dyDescent="0.2">
      <c r="G123" s="139"/>
    </row>
    <row r="124" spans="7:7" s="71" customFormat="1" ht="15" customHeight="1" x14ac:dyDescent="0.2">
      <c r="G124" s="139"/>
    </row>
    <row r="125" spans="7:7" s="71" customFormat="1" ht="15" customHeight="1" x14ac:dyDescent="0.2">
      <c r="G125" s="139"/>
    </row>
    <row r="126" spans="7:7" s="71" customFormat="1" ht="15" customHeight="1" x14ac:dyDescent="0.2">
      <c r="G126" s="139"/>
    </row>
    <row r="127" spans="7:7" s="71" customFormat="1" ht="15" customHeight="1" x14ac:dyDescent="0.2">
      <c r="G127" s="139"/>
    </row>
    <row r="128" spans="7:7" s="71" customFormat="1" ht="15" customHeight="1" x14ac:dyDescent="0.2">
      <c r="G128" s="139"/>
    </row>
    <row r="129" spans="7:7" s="71" customFormat="1" ht="15" customHeight="1" x14ac:dyDescent="0.2">
      <c r="G129" s="139"/>
    </row>
    <row r="130" spans="7:7" s="71" customFormat="1" ht="15" customHeight="1" x14ac:dyDescent="0.2">
      <c r="G130" s="139"/>
    </row>
    <row r="131" spans="7:7" s="71" customFormat="1" ht="15" customHeight="1" x14ac:dyDescent="0.2">
      <c r="G131" s="139"/>
    </row>
    <row r="132" spans="7:7" s="71" customFormat="1" ht="15" customHeight="1" x14ac:dyDescent="0.2">
      <c r="G132" s="139"/>
    </row>
    <row r="133" spans="7:7" s="71" customFormat="1" ht="15" customHeight="1" x14ac:dyDescent="0.2">
      <c r="G133" s="139"/>
    </row>
    <row r="134" spans="7:7" s="71" customFormat="1" ht="15" customHeight="1" x14ac:dyDescent="0.2">
      <c r="G134" s="139"/>
    </row>
    <row r="135" spans="7:7" s="71" customFormat="1" ht="15" customHeight="1" x14ac:dyDescent="0.2">
      <c r="G135" s="139"/>
    </row>
    <row r="136" spans="7:7" s="71" customFormat="1" ht="15" customHeight="1" x14ac:dyDescent="0.2">
      <c r="G136" s="139"/>
    </row>
    <row r="137" spans="7:7" s="71" customFormat="1" ht="15" customHeight="1" x14ac:dyDescent="0.2">
      <c r="G137" s="139"/>
    </row>
    <row r="138" spans="7:7" s="71" customFormat="1" ht="15" customHeight="1" x14ac:dyDescent="0.2">
      <c r="G138" s="139"/>
    </row>
    <row r="139" spans="7:7" s="71" customFormat="1" ht="15" customHeight="1" x14ac:dyDescent="0.2">
      <c r="G139" s="139"/>
    </row>
    <row r="140" spans="7:7" s="71" customFormat="1" ht="15" customHeight="1" x14ac:dyDescent="0.2">
      <c r="G140" s="139"/>
    </row>
    <row r="141" spans="7:7" s="71" customFormat="1" ht="15" customHeight="1" x14ac:dyDescent="0.2">
      <c r="G141" s="139"/>
    </row>
    <row r="142" spans="7:7" s="71" customFormat="1" ht="15" customHeight="1" x14ac:dyDescent="0.2">
      <c r="G142" s="139"/>
    </row>
    <row r="143" spans="7:7" s="71" customFormat="1" ht="15" customHeight="1" x14ac:dyDescent="0.2">
      <c r="G143" s="139"/>
    </row>
    <row r="144" spans="7:7" s="71" customFormat="1" ht="15" customHeight="1" x14ac:dyDescent="0.2">
      <c r="G144" s="139"/>
    </row>
    <row r="145" spans="7:7" s="71" customFormat="1" ht="15" customHeight="1" x14ac:dyDescent="0.2">
      <c r="G145" s="139"/>
    </row>
    <row r="146" spans="7:7" s="71" customFormat="1" ht="15" customHeight="1" x14ac:dyDescent="0.2">
      <c r="G146" s="139"/>
    </row>
    <row r="147" spans="7:7" s="71" customFormat="1" ht="15" customHeight="1" x14ac:dyDescent="0.2">
      <c r="G147" s="139"/>
    </row>
    <row r="148" spans="7:7" s="71" customFormat="1" ht="15" customHeight="1" x14ac:dyDescent="0.2">
      <c r="G148" s="139"/>
    </row>
    <row r="149" spans="7:7" s="71" customFormat="1" ht="15" customHeight="1" x14ac:dyDescent="0.2">
      <c r="G149" s="139"/>
    </row>
    <row r="150" spans="7:7" s="71" customFormat="1" ht="15" customHeight="1" x14ac:dyDescent="0.2">
      <c r="G150" s="139"/>
    </row>
    <row r="151" spans="7:7" s="71" customFormat="1" ht="15" customHeight="1" x14ac:dyDescent="0.2">
      <c r="G151" s="139"/>
    </row>
    <row r="152" spans="7:7" s="71" customFormat="1" ht="15" customHeight="1" x14ac:dyDescent="0.2">
      <c r="G152" s="139"/>
    </row>
    <row r="153" spans="7:7" s="71" customFormat="1" ht="15" customHeight="1" x14ac:dyDescent="0.2">
      <c r="G153" s="139"/>
    </row>
    <row r="154" spans="7:7" s="71" customFormat="1" ht="15" customHeight="1" x14ac:dyDescent="0.2">
      <c r="G154" s="139"/>
    </row>
    <row r="155" spans="7:7" s="71" customFormat="1" ht="15" customHeight="1" x14ac:dyDescent="0.2">
      <c r="G155" s="139"/>
    </row>
    <row r="156" spans="7:7" s="71" customFormat="1" ht="15" customHeight="1" x14ac:dyDescent="0.2">
      <c r="G156" s="139"/>
    </row>
    <row r="157" spans="7:7" s="71" customFormat="1" ht="15" customHeight="1" x14ac:dyDescent="0.2">
      <c r="G157" s="139"/>
    </row>
    <row r="158" spans="7:7" s="71" customFormat="1" ht="15" customHeight="1" x14ac:dyDescent="0.2">
      <c r="G158" s="139"/>
    </row>
    <row r="159" spans="7:7" s="71" customFormat="1" ht="15" customHeight="1" x14ac:dyDescent="0.2">
      <c r="G159" s="139"/>
    </row>
    <row r="160" spans="7:7" s="71" customFormat="1" ht="15" customHeight="1" x14ac:dyDescent="0.2">
      <c r="G160" s="139"/>
    </row>
    <row r="161" spans="7:7" s="71" customFormat="1" ht="15" customHeight="1" x14ac:dyDescent="0.2">
      <c r="G161" s="139"/>
    </row>
    <row r="162" spans="7:7" s="71" customFormat="1" ht="15" customHeight="1" x14ac:dyDescent="0.2">
      <c r="G162" s="139"/>
    </row>
    <row r="163" spans="7:7" s="71" customFormat="1" ht="15" customHeight="1" x14ac:dyDescent="0.2">
      <c r="G163" s="139"/>
    </row>
    <row r="164" spans="7:7" s="71" customFormat="1" ht="15" customHeight="1" x14ac:dyDescent="0.2">
      <c r="G164" s="139"/>
    </row>
    <row r="165" spans="7:7" s="71" customFormat="1" ht="15" customHeight="1" x14ac:dyDescent="0.2">
      <c r="G165" s="139"/>
    </row>
    <row r="166" spans="7:7" s="71" customFormat="1" x14ac:dyDescent="0.2">
      <c r="G166" s="139"/>
    </row>
    <row r="167" spans="7:7" s="71" customFormat="1" x14ac:dyDescent="0.2">
      <c r="G167" s="139"/>
    </row>
    <row r="168" spans="7:7" s="71" customFormat="1" x14ac:dyDescent="0.2">
      <c r="G168" s="139"/>
    </row>
    <row r="169" spans="7:7" s="71" customFormat="1" x14ac:dyDescent="0.2">
      <c r="G169" s="139"/>
    </row>
    <row r="170" spans="7:7" s="71" customFormat="1" x14ac:dyDescent="0.2">
      <c r="G170" s="139"/>
    </row>
    <row r="171" spans="7:7" s="71" customFormat="1" x14ac:dyDescent="0.2">
      <c r="G171" s="139"/>
    </row>
    <row r="172" spans="7:7" s="71" customFormat="1" x14ac:dyDescent="0.2">
      <c r="G172" s="139"/>
    </row>
    <row r="173" spans="7:7" s="71" customFormat="1" x14ac:dyDescent="0.2">
      <c r="G173" s="139"/>
    </row>
    <row r="174" spans="7:7" s="71" customFormat="1" x14ac:dyDescent="0.2">
      <c r="G174" s="139"/>
    </row>
    <row r="175" spans="7:7" s="71" customFormat="1" x14ac:dyDescent="0.2">
      <c r="G175" s="139"/>
    </row>
    <row r="176" spans="7:7" s="71" customFormat="1" x14ac:dyDescent="0.2">
      <c r="G176" s="139"/>
    </row>
    <row r="177" spans="7:7" s="71" customFormat="1" x14ac:dyDescent="0.2">
      <c r="G177" s="139"/>
    </row>
    <row r="178" spans="7:7" s="71" customFormat="1" x14ac:dyDescent="0.2">
      <c r="G178" s="139"/>
    </row>
    <row r="179" spans="7:7" s="71" customFormat="1" x14ac:dyDescent="0.2">
      <c r="G179" s="139"/>
    </row>
    <row r="180" spans="7:7" s="71" customFormat="1" x14ac:dyDescent="0.2">
      <c r="G180" s="139"/>
    </row>
    <row r="181" spans="7:7" s="71" customFormat="1" x14ac:dyDescent="0.2">
      <c r="G181" s="139"/>
    </row>
    <row r="182" spans="7:7" s="71" customFormat="1" x14ac:dyDescent="0.2">
      <c r="G182" s="139"/>
    </row>
    <row r="183" spans="7:7" s="71" customFormat="1" x14ac:dyDescent="0.2">
      <c r="G183" s="139"/>
    </row>
    <row r="184" spans="7:7" s="71" customFormat="1" x14ac:dyDescent="0.2">
      <c r="G184" s="139"/>
    </row>
    <row r="185" spans="7:7" s="71" customFormat="1" x14ac:dyDescent="0.2">
      <c r="G185" s="139"/>
    </row>
    <row r="186" spans="7:7" s="71" customFormat="1" x14ac:dyDescent="0.2">
      <c r="G186" s="139"/>
    </row>
    <row r="187" spans="7:7" s="71" customFormat="1" x14ac:dyDescent="0.2">
      <c r="G187" s="139"/>
    </row>
    <row r="188" spans="7:7" s="71" customFormat="1" x14ac:dyDescent="0.2">
      <c r="G188" s="139"/>
    </row>
    <row r="189" spans="7:7" s="71" customFormat="1" x14ac:dyDescent="0.2">
      <c r="G189" s="139"/>
    </row>
    <row r="190" spans="7:7" s="71" customFormat="1" x14ac:dyDescent="0.2">
      <c r="G190" s="139"/>
    </row>
    <row r="191" spans="7:7" s="71" customFormat="1" x14ac:dyDescent="0.2">
      <c r="G191" s="139"/>
    </row>
    <row r="192" spans="7:7" s="71" customFormat="1" x14ac:dyDescent="0.2">
      <c r="G192" s="139"/>
    </row>
    <row r="193" spans="7:7" s="71" customFormat="1" x14ac:dyDescent="0.2">
      <c r="G193" s="139"/>
    </row>
    <row r="194" spans="7:7" s="71" customFormat="1" x14ac:dyDescent="0.2">
      <c r="G194" s="139"/>
    </row>
    <row r="195" spans="7:7" s="71" customFormat="1" x14ac:dyDescent="0.2">
      <c r="G195" s="139"/>
    </row>
    <row r="196" spans="7:7" s="71" customFormat="1" x14ac:dyDescent="0.2">
      <c r="G196" s="139"/>
    </row>
    <row r="197" spans="7:7" s="71" customFormat="1" x14ac:dyDescent="0.2">
      <c r="G197" s="139"/>
    </row>
    <row r="198" spans="7:7" s="71" customFormat="1" x14ac:dyDescent="0.2">
      <c r="G198" s="139"/>
    </row>
    <row r="199" spans="7:7" s="71" customFormat="1" x14ac:dyDescent="0.2">
      <c r="G199" s="139"/>
    </row>
    <row r="200" spans="7:7" s="71" customFormat="1" x14ac:dyDescent="0.2">
      <c r="G200" s="139"/>
    </row>
    <row r="201" spans="7:7" s="71" customFormat="1" x14ac:dyDescent="0.2">
      <c r="G201" s="139"/>
    </row>
    <row r="202" spans="7:7" s="71" customFormat="1" x14ac:dyDescent="0.2">
      <c r="G202" s="139"/>
    </row>
    <row r="203" spans="7:7" s="71" customFormat="1" x14ac:dyDescent="0.2">
      <c r="G203" s="139"/>
    </row>
    <row r="204" spans="7:7" s="71" customFormat="1" x14ac:dyDescent="0.2">
      <c r="G204" s="139"/>
    </row>
    <row r="205" spans="7:7" s="71" customFormat="1" x14ac:dyDescent="0.2">
      <c r="G205" s="139"/>
    </row>
    <row r="206" spans="7:7" s="71" customFormat="1" x14ac:dyDescent="0.2">
      <c r="G206" s="139"/>
    </row>
    <row r="207" spans="7:7" s="71" customFormat="1" x14ac:dyDescent="0.2">
      <c r="G207" s="139"/>
    </row>
    <row r="208" spans="7:7" s="71" customFormat="1" x14ac:dyDescent="0.2">
      <c r="G208" s="139"/>
    </row>
    <row r="209" spans="7:7" s="71" customFormat="1" x14ac:dyDescent="0.2">
      <c r="G209" s="139"/>
    </row>
    <row r="210" spans="7:7" s="71" customFormat="1" x14ac:dyDescent="0.2">
      <c r="G210" s="139"/>
    </row>
    <row r="211" spans="7:7" s="71" customFormat="1" x14ac:dyDescent="0.2">
      <c r="G211" s="139"/>
    </row>
    <row r="212" spans="7:7" s="71" customFormat="1" x14ac:dyDescent="0.2">
      <c r="G212" s="139"/>
    </row>
    <row r="213" spans="7:7" s="71" customFormat="1" x14ac:dyDescent="0.2">
      <c r="G213" s="139"/>
    </row>
    <row r="214" spans="7:7" s="71" customFormat="1" x14ac:dyDescent="0.2">
      <c r="G214" s="139"/>
    </row>
    <row r="215" spans="7:7" s="71" customFormat="1" x14ac:dyDescent="0.2">
      <c r="G215" s="139"/>
    </row>
    <row r="216" spans="7:7" s="71" customFormat="1" x14ac:dyDescent="0.2">
      <c r="G216" s="139"/>
    </row>
    <row r="217" spans="7:7" s="71" customFormat="1" x14ac:dyDescent="0.2">
      <c r="G217" s="139"/>
    </row>
    <row r="218" spans="7:7" s="71" customFormat="1" x14ac:dyDescent="0.2">
      <c r="G218" s="139"/>
    </row>
    <row r="219" spans="7:7" s="71" customFormat="1" x14ac:dyDescent="0.2">
      <c r="G219" s="139"/>
    </row>
    <row r="220" spans="7:7" s="71" customFormat="1" x14ac:dyDescent="0.2">
      <c r="G220" s="139"/>
    </row>
    <row r="221" spans="7:7" s="71" customFormat="1" x14ac:dyDescent="0.2">
      <c r="G221" s="139"/>
    </row>
    <row r="222" spans="7:7" s="71" customFormat="1" x14ac:dyDescent="0.2">
      <c r="G222" s="139"/>
    </row>
    <row r="223" spans="7:7" s="71" customFormat="1" x14ac:dyDescent="0.2">
      <c r="G223" s="139"/>
    </row>
    <row r="224" spans="7:7" s="71" customFormat="1" x14ac:dyDescent="0.2">
      <c r="G224" s="139"/>
    </row>
    <row r="225" spans="7:7" s="71" customFormat="1" x14ac:dyDescent="0.2">
      <c r="G225" s="139"/>
    </row>
    <row r="226" spans="7:7" s="71" customFormat="1" x14ac:dyDescent="0.2">
      <c r="G226" s="139"/>
    </row>
    <row r="227" spans="7:7" s="71" customFormat="1" x14ac:dyDescent="0.2">
      <c r="G227" s="139"/>
    </row>
    <row r="228" spans="7:7" s="71" customFormat="1" x14ac:dyDescent="0.2">
      <c r="G228" s="139"/>
    </row>
    <row r="229" spans="7:7" s="71" customFormat="1" x14ac:dyDescent="0.2">
      <c r="G229" s="139"/>
    </row>
    <row r="230" spans="7:7" s="71" customFormat="1" x14ac:dyDescent="0.2">
      <c r="G230" s="139"/>
    </row>
    <row r="231" spans="7:7" s="71" customFormat="1" x14ac:dyDescent="0.2">
      <c r="G231" s="139"/>
    </row>
    <row r="232" spans="7:7" s="71" customFormat="1" x14ac:dyDescent="0.2">
      <c r="G232" s="139"/>
    </row>
    <row r="233" spans="7:7" s="71" customFormat="1" x14ac:dyDescent="0.2">
      <c r="G233" s="139"/>
    </row>
    <row r="234" spans="7:7" s="71" customFormat="1" x14ac:dyDescent="0.2">
      <c r="G234" s="139"/>
    </row>
    <row r="235" spans="7:7" s="71" customFormat="1" x14ac:dyDescent="0.2">
      <c r="G235" s="139"/>
    </row>
    <row r="236" spans="7:7" s="71" customFormat="1" x14ac:dyDescent="0.2">
      <c r="G236" s="139"/>
    </row>
    <row r="237" spans="7:7" s="71" customFormat="1" x14ac:dyDescent="0.2">
      <c r="G237" s="139"/>
    </row>
    <row r="238" spans="7:7" s="71" customFormat="1" x14ac:dyDescent="0.2">
      <c r="G238" s="139"/>
    </row>
    <row r="239" spans="7:7" s="71" customFormat="1" x14ac:dyDescent="0.2">
      <c r="G239" s="139"/>
    </row>
    <row r="240" spans="7:7" s="71" customFormat="1" x14ac:dyDescent="0.2">
      <c r="G240" s="139"/>
    </row>
    <row r="241" spans="7:7" s="71" customFormat="1" x14ac:dyDescent="0.2">
      <c r="G241" s="139"/>
    </row>
    <row r="242" spans="7:7" s="71" customFormat="1" x14ac:dyDescent="0.2">
      <c r="G242" s="139"/>
    </row>
    <row r="243" spans="7:7" s="71" customFormat="1" x14ac:dyDescent="0.2">
      <c r="G243" s="139"/>
    </row>
    <row r="244" spans="7:7" s="71" customFormat="1" x14ac:dyDescent="0.2">
      <c r="G244" s="139"/>
    </row>
    <row r="245" spans="7:7" s="71" customFormat="1" x14ac:dyDescent="0.2">
      <c r="G245" s="139"/>
    </row>
    <row r="246" spans="7:7" s="71" customFormat="1" x14ac:dyDescent="0.2">
      <c r="G246" s="139"/>
    </row>
    <row r="247" spans="7:7" s="71" customFormat="1" x14ac:dyDescent="0.2">
      <c r="G247" s="139"/>
    </row>
    <row r="248" spans="7:7" s="71" customFormat="1" x14ac:dyDescent="0.2">
      <c r="G248" s="139"/>
    </row>
    <row r="249" spans="7:7" s="71" customFormat="1" x14ac:dyDescent="0.2">
      <c r="G249" s="139"/>
    </row>
    <row r="250" spans="7:7" s="71" customFormat="1" x14ac:dyDescent="0.2">
      <c r="G250" s="139"/>
    </row>
    <row r="251" spans="7:7" s="71" customFormat="1" x14ac:dyDescent="0.2">
      <c r="G251" s="139"/>
    </row>
    <row r="252" spans="7:7" s="71" customFormat="1" x14ac:dyDescent="0.2">
      <c r="G252" s="139"/>
    </row>
    <row r="253" spans="7:7" s="71" customFormat="1" x14ac:dyDescent="0.2">
      <c r="G253" s="139"/>
    </row>
    <row r="254" spans="7:7" s="71" customFormat="1" x14ac:dyDescent="0.2">
      <c r="G254" s="139"/>
    </row>
    <row r="255" spans="7:7" s="71" customFormat="1" x14ac:dyDescent="0.2">
      <c r="G255" s="139"/>
    </row>
    <row r="256" spans="7:7" s="71" customFormat="1" x14ac:dyDescent="0.2">
      <c r="G256" s="139"/>
    </row>
    <row r="257" spans="7:7" s="71" customFormat="1" x14ac:dyDescent="0.2">
      <c r="G257" s="139"/>
    </row>
    <row r="258" spans="7:7" s="71" customFormat="1" x14ac:dyDescent="0.2">
      <c r="G258" s="139"/>
    </row>
    <row r="259" spans="7:7" s="71" customFormat="1" x14ac:dyDescent="0.2">
      <c r="G259" s="139"/>
    </row>
    <row r="260" spans="7:7" s="71" customFormat="1" x14ac:dyDescent="0.2">
      <c r="G260" s="139"/>
    </row>
    <row r="261" spans="7:7" s="71" customFormat="1" x14ac:dyDescent="0.2">
      <c r="G261" s="139"/>
    </row>
    <row r="262" spans="7:7" s="71" customFormat="1" x14ac:dyDescent="0.2">
      <c r="G262" s="139"/>
    </row>
    <row r="263" spans="7:7" s="71" customFormat="1" x14ac:dyDescent="0.2">
      <c r="G263" s="139"/>
    </row>
    <row r="264" spans="7:7" s="71" customFormat="1" x14ac:dyDescent="0.2">
      <c r="G264" s="139"/>
    </row>
    <row r="265" spans="7:7" s="71" customFormat="1" x14ac:dyDescent="0.2">
      <c r="G265" s="139"/>
    </row>
    <row r="266" spans="7:7" s="71" customFormat="1" x14ac:dyDescent="0.2">
      <c r="G266" s="139"/>
    </row>
    <row r="267" spans="7:7" s="71" customFormat="1" x14ac:dyDescent="0.2">
      <c r="G267" s="139"/>
    </row>
    <row r="268" spans="7:7" s="71" customFormat="1" x14ac:dyDescent="0.2">
      <c r="G268" s="139"/>
    </row>
    <row r="269" spans="7:7" s="71" customFormat="1" x14ac:dyDescent="0.2">
      <c r="G269" s="139"/>
    </row>
    <row r="270" spans="7:7" s="71" customFormat="1" x14ac:dyDescent="0.2">
      <c r="G270" s="139"/>
    </row>
    <row r="271" spans="7:7" s="71" customFormat="1" x14ac:dyDescent="0.2">
      <c r="G271" s="139"/>
    </row>
    <row r="272" spans="7:7" s="71" customFormat="1" x14ac:dyDescent="0.2">
      <c r="G272" s="139"/>
    </row>
    <row r="273" spans="7:7" s="71" customFormat="1" x14ac:dyDescent="0.2">
      <c r="G273" s="139"/>
    </row>
    <row r="274" spans="7:7" s="71" customFormat="1" x14ac:dyDescent="0.2">
      <c r="G274" s="139"/>
    </row>
    <row r="275" spans="7:7" s="71" customFormat="1" x14ac:dyDescent="0.2">
      <c r="G275" s="139"/>
    </row>
    <row r="276" spans="7:7" s="71" customFormat="1" x14ac:dyDescent="0.2">
      <c r="G276" s="139"/>
    </row>
    <row r="277" spans="7:7" s="71" customFormat="1" x14ac:dyDescent="0.2">
      <c r="G277" s="139"/>
    </row>
    <row r="278" spans="7:7" s="71" customFormat="1" x14ac:dyDescent="0.2">
      <c r="G278" s="139"/>
    </row>
    <row r="279" spans="7:7" s="71" customFormat="1" x14ac:dyDescent="0.2">
      <c r="G279" s="139"/>
    </row>
    <row r="280" spans="7:7" s="71" customFormat="1" x14ac:dyDescent="0.2">
      <c r="G280" s="139"/>
    </row>
    <row r="281" spans="7:7" s="71" customFormat="1" x14ac:dyDescent="0.2">
      <c r="G281" s="139"/>
    </row>
    <row r="282" spans="7:7" s="71" customFormat="1" x14ac:dyDescent="0.2">
      <c r="G282" s="139"/>
    </row>
    <row r="283" spans="7:7" s="71" customFormat="1" x14ac:dyDescent="0.2">
      <c r="G283" s="139"/>
    </row>
    <row r="284" spans="7:7" s="71" customFormat="1" x14ac:dyDescent="0.2">
      <c r="G284" s="139"/>
    </row>
    <row r="285" spans="7:7" s="71" customFormat="1" x14ac:dyDescent="0.2">
      <c r="G285" s="139"/>
    </row>
    <row r="286" spans="7:7" s="71" customFormat="1" x14ac:dyDescent="0.2">
      <c r="G286" s="139"/>
    </row>
    <row r="287" spans="7:7" s="71" customFormat="1" x14ac:dyDescent="0.2">
      <c r="G287" s="139"/>
    </row>
    <row r="288" spans="7:7" s="71" customFormat="1" x14ac:dyDescent="0.2">
      <c r="G288" s="139"/>
    </row>
    <row r="289" spans="7:7" s="71" customFormat="1" x14ac:dyDescent="0.2">
      <c r="G289" s="139"/>
    </row>
    <row r="290" spans="7:7" s="71" customFormat="1" x14ac:dyDescent="0.2">
      <c r="G290" s="139"/>
    </row>
    <row r="291" spans="7:7" s="71" customFormat="1" x14ac:dyDescent="0.2">
      <c r="G291" s="139"/>
    </row>
    <row r="292" spans="7:7" s="71" customFormat="1" x14ac:dyDescent="0.2">
      <c r="G292" s="139"/>
    </row>
    <row r="293" spans="7:7" s="71" customFormat="1" x14ac:dyDescent="0.2">
      <c r="G293" s="139"/>
    </row>
    <row r="294" spans="7:7" s="71" customFormat="1" x14ac:dyDescent="0.2">
      <c r="G294" s="139"/>
    </row>
    <row r="295" spans="7:7" s="71" customFormat="1" x14ac:dyDescent="0.2">
      <c r="G295" s="139"/>
    </row>
    <row r="296" spans="7:7" s="71" customFormat="1" x14ac:dyDescent="0.2">
      <c r="G296" s="139"/>
    </row>
    <row r="297" spans="7:7" s="71" customFormat="1" x14ac:dyDescent="0.2">
      <c r="G297" s="139"/>
    </row>
    <row r="298" spans="7:7" s="71" customFormat="1" x14ac:dyDescent="0.2">
      <c r="G298" s="139"/>
    </row>
    <row r="299" spans="7:7" s="71" customFormat="1" x14ac:dyDescent="0.2">
      <c r="G299" s="139"/>
    </row>
    <row r="300" spans="7:7" s="71" customFormat="1" x14ac:dyDescent="0.2">
      <c r="G300" s="139"/>
    </row>
    <row r="301" spans="7:7" s="71" customFormat="1" x14ac:dyDescent="0.2">
      <c r="G301" s="139"/>
    </row>
    <row r="302" spans="7:7" s="71" customFormat="1" x14ac:dyDescent="0.2">
      <c r="G302" s="139"/>
    </row>
    <row r="303" spans="7:7" s="71" customFormat="1" x14ac:dyDescent="0.2">
      <c r="G303" s="139"/>
    </row>
    <row r="304" spans="7:7" s="71" customFormat="1" x14ac:dyDescent="0.2">
      <c r="G304" s="139"/>
    </row>
    <row r="305" spans="7:7" s="71" customFormat="1" x14ac:dyDescent="0.2">
      <c r="G305" s="139"/>
    </row>
    <row r="306" spans="7:7" s="71" customFormat="1" x14ac:dyDescent="0.2">
      <c r="G306" s="139"/>
    </row>
    <row r="307" spans="7:7" s="71" customFormat="1" x14ac:dyDescent="0.2">
      <c r="G307" s="139"/>
    </row>
    <row r="308" spans="7:7" s="71" customFormat="1" x14ac:dyDescent="0.2">
      <c r="G308" s="139"/>
    </row>
    <row r="309" spans="7:7" s="71" customFormat="1" x14ac:dyDescent="0.2">
      <c r="G309" s="139"/>
    </row>
    <row r="310" spans="7:7" s="71" customFormat="1" x14ac:dyDescent="0.2">
      <c r="G310" s="139"/>
    </row>
    <row r="311" spans="7:7" s="71" customFormat="1" x14ac:dyDescent="0.2">
      <c r="G311" s="139"/>
    </row>
    <row r="312" spans="7:7" s="71" customFormat="1" x14ac:dyDescent="0.2">
      <c r="G312" s="139"/>
    </row>
    <row r="313" spans="7:7" s="71" customFormat="1" x14ac:dyDescent="0.2">
      <c r="G313" s="139"/>
    </row>
    <row r="314" spans="7:7" s="71" customFormat="1" x14ac:dyDescent="0.2">
      <c r="G314" s="139"/>
    </row>
    <row r="315" spans="7:7" s="71" customFormat="1" x14ac:dyDescent="0.2">
      <c r="G315" s="139"/>
    </row>
    <row r="316" spans="7:7" s="71" customFormat="1" x14ac:dyDescent="0.2">
      <c r="G316" s="139"/>
    </row>
    <row r="317" spans="7:7" s="71" customFormat="1" x14ac:dyDescent="0.2">
      <c r="G317" s="139"/>
    </row>
    <row r="318" spans="7:7" s="71" customFormat="1" x14ac:dyDescent="0.2">
      <c r="G318" s="139"/>
    </row>
    <row r="319" spans="7:7" s="71" customFormat="1" x14ac:dyDescent="0.2">
      <c r="G319" s="139"/>
    </row>
    <row r="320" spans="7:7" s="71" customFormat="1" x14ac:dyDescent="0.2">
      <c r="G320" s="139"/>
    </row>
    <row r="321" spans="7:7" s="71" customFormat="1" x14ac:dyDescent="0.2">
      <c r="G321" s="139"/>
    </row>
    <row r="322" spans="7:7" s="71" customFormat="1" x14ac:dyDescent="0.2">
      <c r="G322" s="139"/>
    </row>
    <row r="323" spans="7:7" s="71" customFormat="1" x14ac:dyDescent="0.2">
      <c r="G323" s="139"/>
    </row>
    <row r="324" spans="7:7" s="71" customFormat="1" x14ac:dyDescent="0.2">
      <c r="G324" s="139"/>
    </row>
    <row r="325" spans="7:7" s="71" customFormat="1" x14ac:dyDescent="0.2">
      <c r="G325" s="139"/>
    </row>
    <row r="326" spans="7:7" s="71" customFormat="1" x14ac:dyDescent="0.2">
      <c r="G326" s="139"/>
    </row>
    <row r="327" spans="7:7" s="71" customFormat="1" x14ac:dyDescent="0.2">
      <c r="G327" s="139"/>
    </row>
    <row r="328" spans="7:7" s="71" customFormat="1" x14ac:dyDescent="0.2">
      <c r="G328" s="139"/>
    </row>
    <row r="329" spans="7:7" s="71" customFormat="1" x14ac:dyDescent="0.2">
      <c r="G329" s="139"/>
    </row>
    <row r="330" spans="7:7" s="71" customFormat="1" x14ac:dyDescent="0.2">
      <c r="G330" s="139"/>
    </row>
    <row r="331" spans="7:7" s="71" customFormat="1" x14ac:dyDescent="0.2">
      <c r="G331" s="139"/>
    </row>
    <row r="332" spans="7:7" s="71" customFormat="1" x14ac:dyDescent="0.2">
      <c r="G332" s="139"/>
    </row>
    <row r="333" spans="7:7" s="71" customFormat="1" x14ac:dyDescent="0.2">
      <c r="G333" s="139"/>
    </row>
    <row r="334" spans="7:7" s="71" customFormat="1" x14ac:dyDescent="0.2">
      <c r="G334" s="139"/>
    </row>
    <row r="335" spans="7:7" s="71" customFormat="1" x14ac:dyDescent="0.2">
      <c r="G335" s="139"/>
    </row>
    <row r="336" spans="7:7" s="71" customFormat="1" x14ac:dyDescent="0.2">
      <c r="G336" s="139"/>
    </row>
    <row r="337" spans="7:7" s="71" customFormat="1" x14ac:dyDescent="0.2">
      <c r="G337" s="139"/>
    </row>
    <row r="338" spans="7:7" s="71" customFormat="1" x14ac:dyDescent="0.2">
      <c r="G338" s="139"/>
    </row>
    <row r="339" spans="7:7" s="71" customFormat="1" x14ac:dyDescent="0.2">
      <c r="G339" s="139"/>
    </row>
    <row r="340" spans="7:7" s="71" customFormat="1" x14ac:dyDescent="0.2">
      <c r="G340" s="139"/>
    </row>
    <row r="341" spans="7:7" s="71" customFormat="1" x14ac:dyDescent="0.2">
      <c r="G341" s="139"/>
    </row>
    <row r="342" spans="7:7" s="71" customFormat="1" x14ac:dyDescent="0.2">
      <c r="G342" s="139"/>
    </row>
    <row r="343" spans="7:7" s="71" customFormat="1" x14ac:dyDescent="0.2">
      <c r="G343" s="139"/>
    </row>
    <row r="344" spans="7:7" s="71" customFormat="1" x14ac:dyDescent="0.2">
      <c r="G344" s="139"/>
    </row>
    <row r="345" spans="7:7" s="71" customFormat="1" x14ac:dyDescent="0.2">
      <c r="G345" s="139"/>
    </row>
    <row r="346" spans="7:7" s="71" customFormat="1" x14ac:dyDescent="0.2">
      <c r="G346" s="139"/>
    </row>
    <row r="347" spans="7:7" s="71" customFormat="1" x14ac:dyDescent="0.2">
      <c r="G347" s="139"/>
    </row>
    <row r="348" spans="7:7" s="71" customFormat="1" x14ac:dyDescent="0.2">
      <c r="G348" s="139"/>
    </row>
    <row r="349" spans="7:7" s="71" customFormat="1" x14ac:dyDescent="0.2">
      <c r="G349" s="139"/>
    </row>
    <row r="350" spans="7:7" s="71" customFormat="1" x14ac:dyDescent="0.2">
      <c r="G350" s="139"/>
    </row>
    <row r="351" spans="7:7" s="71" customFormat="1" x14ac:dyDescent="0.2">
      <c r="G351" s="139"/>
    </row>
    <row r="352" spans="7:7" s="71" customFormat="1" x14ac:dyDescent="0.2">
      <c r="G352" s="139"/>
    </row>
    <row r="353" spans="7:7" s="71" customFormat="1" x14ac:dyDescent="0.2">
      <c r="G353" s="139"/>
    </row>
    <row r="354" spans="7:7" s="71" customFormat="1" x14ac:dyDescent="0.2">
      <c r="G354" s="139"/>
    </row>
    <row r="355" spans="7:7" s="71" customFormat="1" x14ac:dyDescent="0.2">
      <c r="G355" s="139"/>
    </row>
    <row r="356" spans="7:7" s="71" customFormat="1" x14ac:dyDescent="0.2">
      <c r="G356" s="139"/>
    </row>
    <row r="357" spans="7:7" s="71" customFormat="1" x14ac:dyDescent="0.2">
      <c r="G357" s="139"/>
    </row>
    <row r="358" spans="7:7" s="71" customFormat="1" x14ac:dyDescent="0.2">
      <c r="G358" s="139"/>
    </row>
    <row r="359" spans="7:7" s="71" customFormat="1" x14ac:dyDescent="0.2">
      <c r="G359" s="139"/>
    </row>
    <row r="360" spans="7:7" s="71" customFormat="1" x14ac:dyDescent="0.2">
      <c r="G360" s="139"/>
    </row>
    <row r="361" spans="7:7" s="71" customFormat="1" x14ac:dyDescent="0.2">
      <c r="G361" s="139"/>
    </row>
    <row r="362" spans="7:7" s="71" customFormat="1" x14ac:dyDescent="0.2">
      <c r="G362" s="139"/>
    </row>
    <row r="363" spans="7:7" s="71" customFormat="1" x14ac:dyDescent="0.2">
      <c r="G363" s="139"/>
    </row>
    <row r="364" spans="7:7" s="71" customFormat="1" x14ac:dyDescent="0.2">
      <c r="G364" s="139"/>
    </row>
    <row r="365" spans="7:7" s="71" customFormat="1" x14ac:dyDescent="0.2">
      <c r="G365" s="139"/>
    </row>
    <row r="366" spans="7:7" s="71" customFormat="1" x14ac:dyDescent="0.2">
      <c r="G366" s="139"/>
    </row>
    <row r="367" spans="7:7" s="71" customFormat="1" x14ac:dyDescent="0.2">
      <c r="G367" s="139"/>
    </row>
    <row r="368" spans="7:7" s="71" customFormat="1" x14ac:dyDescent="0.2">
      <c r="G368" s="139"/>
    </row>
    <row r="369" spans="7:7" s="71" customFormat="1" x14ac:dyDescent="0.2">
      <c r="G369" s="139"/>
    </row>
    <row r="370" spans="7:7" s="71" customFormat="1" x14ac:dyDescent="0.2">
      <c r="G370" s="139"/>
    </row>
    <row r="371" spans="7:7" s="71" customFormat="1" x14ac:dyDescent="0.2">
      <c r="G371" s="139"/>
    </row>
    <row r="372" spans="7:7" s="71" customFormat="1" x14ac:dyDescent="0.2">
      <c r="G372" s="139"/>
    </row>
    <row r="373" spans="7:7" s="71" customFormat="1" x14ac:dyDescent="0.2">
      <c r="G373" s="139"/>
    </row>
    <row r="374" spans="7:7" s="71" customFormat="1" x14ac:dyDescent="0.2">
      <c r="G374" s="139"/>
    </row>
    <row r="375" spans="7:7" s="71" customFormat="1" x14ac:dyDescent="0.2">
      <c r="G375" s="139"/>
    </row>
    <row r="376" spans="7:7" s="71" customFormat="1" x14ac:dyDescent="0.2">
      <c r="G376" s="139"/>
    </row>
    <row r="377" spans="7:7" s="71" customFormat="1" x14ac:dyDescent="0.2">
      <c r="G377" s="139"/>
    </row>
    <row r="378" spans="7:7" s="71" customFormat="1" x14ac:dyDescent="0.2">
      <c r="G378" s="139"/>
    </row>
    <row r="379" spans="7:7" s="71" customFormat="1" x14ac:dyDescent="0.2">
      <c r="G379" s="139"/>
    </row>
    <row r="380" spans="7:7" s="71" customFormat="1" x14ac:dyDescent="0.2">
      <c r="G380" s="139"/>
    </row>
    <row r="381" spans="7:7" s="71" customFormat="1" x14ac:dyDescent="0.2">
      <c r="G381" s="139"/>
    </row>
    <row r="382" spans="7:7" s="71" customFormat="1" x14ac:dyDescent="0.2">
      <c r="G382" s="139"/>
    </row>
    <row r="383" spans="7:7" s="71" customFormat="1" x14ac:dyDescent="0.2">
      <c r="G383" s="139"/>
    </row>
    <row r="384" spans="7:7" s="71" customFormat="1" x14ac:dyDescent="0.2">
      <c r="G384" s="139"/>
    </row>
    <row r="385" spans="7:7" s="71" customFormat="1" x14ac:dyDescent="0.2">
      <c r="G385" s="139"/>
    </row>
    <row r="386" spans="7:7" s="71" customFormat="1" x14ac:dyDescent="0.2">
      <c r="G386" s="139"/>
    </row>
    <row r="387" spans="7:7" s="71" customFormat="1" x14ac:dyDescent="0.2">
      <c r="G387" s="139"/>
    </row>
    <row r="388" spans="7:7" s="71" customFormat="1" x14ac:dyDescent="0.2">
      <c r="G388" s="139"/>
    </row>
    <row r="389" spans="7:7" s="71" customFormat="1" x14ac:dyDescent="0.2">
      <c r="G389" s="139"/>
    </row>
    <row r="390" spans="7:7" s="71" customFormat="1" x14ac:dyDescent="0.2">
      <c r="G390" s="139"/>
    </row>
    <row r="391" spans="7:7" s="71" customFormat="1" x14ac:dyDescent="0.2">
      <c r="G391" s="139"/>
    </row>
    <row r="392" spans="7:7" s="71" customFormat="1" x14ac:dyDescent="0.2">
      <c r="G392" s="139"/>
    </row>
    <row r="393" spans="7:7" s="71" customFormat="1" x14ac:dyDescent="0.2">
      <c r="G393" s="139"/>
    </row>
    <row r="394" spans="7:7" s="71" customFormat="1" x14ac:dyDescent="0.2">
      <c r="G394" s="139"/>
    </row>
    <row r="395" spans="7:7" s="71" customFormat="1" x14ac:dyDescent="0.2">
      <c r="G395" s="139"/>
    </row>
    <row r="396" spans="7:7" s="71" customFormat="1" x14ac:dyDescent="0.2">
      <c r="G396" s="139"/>
    </row>
    <row r="397" spans="7:7" s="71" customFormat="1" x14ac:dyDescent="0.2">
      <c r="G397" s="139"/>
    </row>
    <row r="398" spans="7:7" s="71" customFormat="1" x14ac:dyDescent="0.2">
      <c r="G398" s="139"/>
    </row>
    <row r="399" spans="7:7" s="71" customFormat="1" x14ac:dyDescent="0.2">
      <c r="G399" s="139"/>
    </row>
    <row r="400" spans="7:7" s="71" customFormat="1" x14ac:dyDescent="0.2">
      <c r="G400" s="139"/>
    </row>
    <row r="401" spans="7:7" s="71" customFormat="1" x14ac:dyDescent="0.2">
      <c r="G401" s="139"/>
    </row>
    <row r="402" spans="7:7" s="71" customFormat="1" x14ac:dyDescent="0.2">
      <c r="G402" s="139"/>
    </row>
    <row r="403" spans="7:7" s="71" customFormat="1" x14ac:dyDescent="0.2">
      <c r="G403" s="139"/>
    </row>
    <row r="404" spans="7:7" s="71" customFormat="1" x14ac:dyDescent="0.2">
      <c r="G404" s="139"/>
    </row>
    <row r="405" spans="7:7" s="71" customFormat="1" x14ac:dyDescent="0.2">
      <c r="G405" s="139"/>
    </row>
    <row r="406" spans="7:7" s="71" customFormat="1" x14ac:dyDescent="0.2">
      <c r="G406" s="139"/>
    </row>
    <row r="407" spans="7:7" s="71" customFormat="1" x14ac:dyDescent="0.2">
      <c r="G407" s="139"/>
    </row>
    <row r="408" spans="7:7" s="71" customFormat="1" x14ac:dyDescent="0.2">
      <c r="G408" s="139"/>
    </row>
    <row r="409" spans="7:7" s="71" customFormat="1" x14ac:dyDescent="0.2">
      <c r="G409" s="139"/>
    </row>
    <row r="410" spans="7:7" s="71" customFormat="1" x14ac:dyDescent="0.2">
      <c r="G410" s="139"/>
    </row>
    <row r="411" spans="7:7" s="71" customFormat="1" x14ac:dyDescent="0.2">
      <c r="G411" s="139"/>
    </row>
    <row r="412" spans="7:7" s="71" customFormat="1" x14ac:dyDescent="0.2">
      <c r="G412" s="139"/>
    </row>
    <row r="413" spans="7:7" s="71" customFormat="1" x14ac:dyDescent="0.2">
      <c r="G413" s="139"/>
    </row>
    <row r="414" spans="7:7" s="71" customFormat="1" x14ac:dyDescent="0.2">
      <c r="G414" s="139"/>
    </row>
    <row r="415" spans="7:7" s="71" customFormat="1" x14ac:dyDescent="0.2">
      <c r="G415" s="139"/>
    </row>
    <row r="416" spans="7:7" s="71" customFormat="1" x14ac:dyDescent="0.2">
      <c r="G416" s="139"/>
    </row>
    <row r="417" spans="7:7" s="71" customFormat="1" x14ac:dyDescent="0.2">
      <c r="G417" s="139"/>
    </row>
    <row r="418" spans="7:7" s="71" customFormat="1" x14ac:dyDescent="0.2">
      <c r="G418" s="139"/>
    </row>
    <row r="419" spans="7:7" s="71" customFormat="1" x14ac:dyDescent="0.2">
      <c r="G419" s="139"/>
    </row>
    <row r="420" spans="7:7" s="71" customFormat="1" x14ac:dyDescent="0.2">
      <c r="G420" s="139"/>
    </row>
    <row r="421" spans="7:7" s="71" customFormat="1" x14ac:dyDescent="0.2">
      <c r="G421" s="139"/>
    </row>
    <row r="422" spans="7:7" s="71" customFormat="1" x14ac:dyDescent="0.2">
      <c r="G422" s="139"/>
    </row>
    <row r="423" spans="7:7" s="71" customFormat="1" x14ac:dyDescent="0.2">
      <c r="G423" s="139"/>
    </row>
    <row r="424" spans="7:7" s="71" customFormat="1" x14ac:dyDescent="0.2">
      <c r="G424" s="139"/>
    </row>
    <row r="425" spans="7:7" s="71" customFormat="1" x14ac:dyDescent="0.2">
      <c r="G425" s="139"/>
    </row>
    <row r="426" spans="7:7" s="71" customFormat="1" x14ac:dyDescent="0.2">
      <c r="G426" s="139"/>
    </row>
    <row r="427" spans="7:7" s="71" customFormat="1" x14ac:dyDescent="0.2">
      <c r="G427" s="139"/>
    </row>
    <row r="428" spans="7:7" s="71" customFormat="1" x14ac:dyDescent="0.2">
      <c r="G428" s="139"/>
    </row>
    <row r="429" spans="7:7" s="71" customFormat="1" x14ac:dyDescent="0.2">
      <c r="G429" s="139"/>
    </row>
    <row r="430" spans="7:7" s="71" customFormat="1" x14ac:dyDescent="0.2">
      <c r="G430" s="139"/>
    </row>
    <row r="431" spans="7:7" s="71" customFormat="1" x14ac:dyDescent="0.2">
      <c r="G431" s="139"/>
    </row>
    <row r="432" spans="7:7" s="71" customFormat="1" x14ac:dyDescent="0.2">
      <c r="G432" s="139"/>
    </row>
    <row r="433" spans="7:7" s="71" customFormat="1" x14ac:dyDescent="0.2">
      <c r="G433" s="139"/>
    </row>
    <row r="434" spans="7:7" s="71" customFormat="1" x14ac:dyDescent="0.2">
      <c r="G434" s="139"/>
    </row>
    <row r="435" spans="7:7" s="71" customFormat="1" x14ac:dyDescent="0.2">
      <c r="G435" s="139"/>
    </row>
    <row r="436" spans="7:7" s="71" customFormat="1" x14ac:dyDescent="0.2">
      <c r="G436" s="139"/>
    </row>
    <row r="437" spans="7:7" s="71" customFormat="1" x14ac:dyDescent="0.2">
      <c r="G437" s="139"/>
    </row>
    <row r="438" spans="7:7" s="71" customFormat="1" x14ac:dyDescent="0.2">
      <c r="G438" s="139"/>
    </row>
    <row r="439" spans="7:7" s="71" customFormat="1" x14ac:dyDescent="0.2">
      <c r="G439" s="139"/>
    </row>
    <row r="440" spans="7:7" s="71" customFormat="1" x14ac:dyDescent="0.2">
      <c r="G440" s="139"/>
    </row>
    <row r="441" spans="7:7" s="71" customFormat="1" x14ac:dyDescent="0.2">
      <c r="G441" s="139"/>
    </row>
    <row r="442" spans="7:7" s="71" customFormat="1" x14ac:dyDescent="0.2">
      <c r="G442" s="139"/>
    </row>
    <row r="443" spans="7:7" s="71" customFormat="1" x14ac:dyDescent="0.2">
      <c r="G443" s="139"/>
    </row>
    <row r="444" spans="7:7" s="71" customFormat="1" x14ac:dyDescent="0.2">
      <c r="G444" s="139"/>
    </row>
    <row r="445" spans="7:7" s="71" customFormat="1" x14ac:dyDescent="0.2">
      <c r="G445" s="139"/>
    </row>
    <row r="446" spans="7:7" s="71" customFormat="1" x14ac:dyDescent="0.2">
      <c r="G446" s="139"/>
    </row>
    <row r="447" spans="7:7" s="71" customFormat="1" x14ac:dyDescent="0.2">
      <c r="G447" s="139"/>
    </row>
    <row r="448" spans="7:7" s="71" customFormat="1" x14ac:dyDescent="0.2">
      <c r="G448" s="139"/>
    </row>
    <row r="449" spans="7:7" s="71" customFormat="1" x14ac:dyDescent="0.2">
      <c r="G449" s="139"/>
    </row>
    <row r="450" spans="7:7" s="71" customFormat="1" x14ac:dyDescent="0.2">
      <c r="G450" s="139"/>
    </row>
    <row r="451" spans="7:7" s="71" customFormat="1" x14ac:dyDescent="0.2">
      <c r="G451" s="139"/>
    </row>
    <row r="452" spans="7:7" s="71" customFormat="1" x14ac:dyDescent="0.2">
      <c r="G452" s="139"/>
    </row>
    <row r="453" spans="7:7" s="71" customFormat="1" x14ac:dyDescent="0.2">
      <c r="G453" s="139"/>
    </row>
    <row r="454" spans="7:7" s="71" customFormat="1" x14ac:dyDescent="0.2">
      <c r="G454" s="139"/>
    </row>
    <row r="455" spans="7:7" s="71" customFormat="1" x14ac:dyDescent="0.2">
      <c r="G455" s="139"/>
    </row>
    <row r="456" spans="7:7" s="71" customFormat="1" x14ac:dyDescent="0.2">
      <c r="G456" s="139"/>
    </row>
    <row r="457" spans="7:7" s="71" customFormat="1" x14ac:dyDescent="0.2">
      <c r="G457" s="139"/>
    </row>
    <row r="458" spans="7:7" s="71" customFormat="1" x14ac:dyDescent="0.2">
      <c r="G458" s="139"/>
    </row>
    <row r="459" spans="7:7" s="71" customFormat="1" x14ac:dyDescent="0.2">
      <c r="G459" s="139"/>
    </row>
    <row r="460" spans="7:7" s="71" customFormat="1" x14ac:dyDescent="0.2">
      <c r="G460" s="139"/>
    </row>
    <row r="461" spans="7:7" s="71" customFormat="1" x14ac:dyDescent="0.2">
      <c r="G461" s="139"/>
    </row>
    <row r="462" spans="7:7" s="71" customFormat="1" x14ac:dyDescent="0.2">
      <c r="G462" s="139"/>
    </row>
    <row r="463" spans="7:7" s="71" customFormat="1" x14ac:dyDescent="0.2">
      <c r="G463" s="139"/>
    </row>
    <row r="464" spans="7:7" s="71" customFormat="1" x14ac:dyDescent="0.2">
      <c r="G464" s="139"/>
    </row>
    <row r="465" spans="7:7" s="71" customFormat="1" x14ac:dyDescent="0.2">
      <c r="G465" s="139"/>
    </row>
    <row r="466" spans="7:7" s="71" customFormat="1" x14ac:dyDescent="0.2">
      <c r="G466" s="139"/>
    </row>
    <row r="467" spans="7:7" s="71" customFormat="1" x14ac:dyDescent="0.2">
      <c r="G467" s="139"/>
    </row>
    <row r="468" spans="7:7" s="71" customFormat="1" x14ac:dyDescent="0.2">
      <c r="G468" s="139"/>
    </row>
    <row r="469" spans="7:7" s="71" customFormat="1" x14ac:dyDescent="0.2">
      <c r="G469" s="139"/>
    </row>
    <row r="470" spans="7:7" s="71" customFormat="1" x14ac:dyDescent="0.2">
      <c r="G470" s="139"/>
    </row>
    <row r="471" spans="7:7" s="71" customFormat="1" x14ac:dyDescent="0.2">
      <c r="G471" s="139"/>
    </row>
    <row r="472" spans="7:7" s="71" customFormat="1" x14ac:dyDescent="0.2">
      <c r="G472" s="139"/>
    </row>
    <row r="473" spans="7:7" s="71" customFormat="1" x14ac:dyDescent="0.2">
      <c r="G473" s="139"/>
    </row>
    <row r="474" spans="7:7" s="71" customFormat="1" x14ac:dyDescent="0.2">
      <c r="G474" s="139"/>
    </row>
    <row r="475" spans="7:7" s="71" customFormat="1" x14ac:dyDescent="0.2">
      <c r="G475" s="139"/>
    </row>
    <row r="476" spans="7:7" s="71" customFormat="1" x14ac:dyDescent="0.2">
      <c r="G476" s="139"/>
    </row>
    <row r="477" spans="7:7" s="71" customFormat="1" x14ac:dyDescent="0.2">
      <c r="G477" s="139"/>
    </row>
    <row r="478" spans="7:7" s="71" customFormat="1" x14ac:dyDescent="0.2">
      <c r="G478" s="139"/>
    </row>
    <row r="479" spans="7:7" s="71" customFormat="1" x14ac:dyDescent="0.2">
      <c r="G479" s="139"/>
    </row>
    <row r="480" spans="7:7" s="71" customFormat="1" x14ac:dyDescent="0.2">
      <c r="G480" s="139"/>
    </row>
    <row r="481" spans="7:7" s="71" customFormat="1" x14ac:dyDescent="0.2">
      <c r="G481" s="139"/>
    </row>
    <row r="482" spans="7:7" s="71" customFormat="1" x14ac:dyDescent="0.2">
      <c r="G482" s="139"/>
    </row>
    <row r="483" spans="7:7" s="71" customFormat="1" x14ac:dyDescent="0.2">
      <c r="G483" s="139"/>
    </row>
    <row r="484" spans="7:7" s="71" customFormat="1" x14ac:dyDescent="0.2">
      <c r="G484" s="139"/>
    </row>
    <row r="485" spans="7:7" s="71" customFormat="1" x14ac:dyDescent="0.2">
      <c r="G485" s="139"/>
    </row>
    <row r="486" spans="7:7" s="71" customFormat="1" x14ac:dyDescent="0.2">
      <c r="G486" s="139"/>
    </row>
    <row r="487" spans="7:7" s="71" customFormat="1" x14ac:dyDescent="0.2">
      <c r="G487" s="139"/>
    </row>
    <row r="488" spans="7:7" s="71" customFormat="1" x14ac:dyDescent="0.2">
      <c r="G488" s="139"/>
    </row>
    <row r="489" spans="7:7" s="71" customFormat="1" x14ac:dyDescent="0.2">
      <c r="G489" s="139"/>
    </row>
    <row r="490" spans="7:7" s="71" customFormat="1" x14ac:dyDescent="0.2">
      <c r="G490" s="139"/>
    </row>
    <row r="491" spans="7:7" s="71" customFormat="1" x14ac:dyDescent="0.2">
      <c r="G491" s="139"/>
    </row>
    <row r="492" spans="7:7" s="71" customFormat="1" x14ac:dyDescent="0.2">
      <c r="G492" s="139"/>
    </row>
    <row r="493" spans="7:7" s="71" customFormat="1" x14ac:dyDescent="0.2">
      <c r="G493" s="139"/>
    </row>
    <row r="494" spans="7:7" s="71" customFormat="1" x14ac:dyDescent="0.2">
      <c r="G494" s="139"/>
    </row>
    <row r="495" spans="7:7" s="71" customFormat="1" x14ac:dyDescent="0.2">
      <c r="G495" s="139"/>
    </row>
    <row r="496" spans="7:7" s="71" customFormat="1" x14ac:dyDescent="0.2">
      <c r="G496" s="139"/>
    </row>
    <row r="497" spans="7:7" s="71" customFormat="1" x14ac:dyDescent="0.2">
      <c r="G497" s="139"/>
    </row>
    <row r="498" spans="7:7" s="71" customFormat="1" x14ac:dyDescent="0.2">
      <c r="G498" s="139"/>
    </row>
    <row r="499" spans="7:7" s="71" customFormat="1" x14ac:dyDescent="0.2">
      <c r="G499" s="139"/>
    </row>
    <row r="500" spans="7:7" s="71" customFormat="1" x14ac:dyDescent="0.2">
      <c r="G500" s="139"/>
    </row>
    <row r="501" spans="7:7" s="71" customFormat="1" x14ac:dyDescent="0.2">
      <c r="G501" s="139"/>
    </row>
    <row r="502" spans="7:7" s="71" customFormat="1" x14ac:dyDescent="0.2">
      <c r="G502" s="139"/>
    </row>
    <row r="503" spans="7:7" s="71" customFormat="1" x14ac:dyDescent="0.2">
      <c r="G503" s="139"/>
    </row>
    <row r="504" spans="7:7" s="71" customFormat="1" x14ac:dyDescent="0.2">
      <c r="G504" s="139"/>
    </row>
    <row r="505" spans="7:7" s="71" customFormat="1" x14ac:dyDescent="0.2">
      <c r="G505" s="139"/>
    </row>
    <row r="506" spans="7:7" s="71" customFormat="1" x14ac:dyDescent="0.2">
      <c r="G506" s="139"/>
    </row>
    <row r="507" spans="7:7" s="71" customFormat="1" x14ac:dyDescent="0.2">
      <c r="G507" s="139"/>
    </row>
    <row r="508" spans="7:7" s="71" customFormat="1" x14ac:dyDescent="0.2">
      <c r="G508" s="139"/>
    </row>
    <row r="509" spans="7:7" s="71" customFormat="1" x14ac:dyDescent="0.2">
      <c r="G509" s="139"/>
    </row>
    <row r="510" spans="7:7" s="71" customFormat="1" x14ac:dyDescent="0.2">
      <c r="G510" s="139"/>
    </row>
    <row r="511" spans="7:7" s="71" customFormat="1" x14ac:dyDescent="0.2">
      <c r="G511" s="139"/>
    </row>
    <row r="512" spans="7:7" s="71" customFormat="1" x14ac:dyDescent="0.2">
      <c r="G512" s="139"/>
    </row>
    <row r="513" spans="7:7" s="71" customFormat="1" x14ac:dyDescent="0.2">
      <c r="G513" s="139"/>
    </row>
    <row r="514" spans="7:7" s="71" customFormat="1" x14ac:dyDescent="0.2">
      <c r="G514" s="139"/>
    </row>
    <row r="515" spans="7:7" s="71" customFormat="1" x14ac:dyDescent="0.2">
      <c r="G515" s="139"/>
    </row>
    <row r="516" spans="7:7" s="71" customFormat="1" x14ac:dyDescent="0.2">
      <c r="G516" s="139"/>
    </row>
    <row r="517" spans="7:7" s="71" customFormat="1" x14ac:dyDescent="0.2">
      <c r="G517" s="139"/>
    </row>
    <row r="518" spans="7:7" s="71" customFormat="1" x14ac:dyDescent="0.2">
      <c r="G518" s="139"/>
    </row>
    <row r="519" spans="7:7" s="71" customFormat="1" x14ac:dyDescent="0.2">
      <c r="G519" s="139"/>
    </row>
    <row r="520" spans="7:7" s="71" customFormat="1" x14ac:dyDescent="0.2">
      <c r="G520" s="139"/>
    </row>
    <row r="521" spans="7:7" s="71" customFormat="1" x14ac:dyDescent="0.2">
      <c r="G521" s="139"/>
    </row>
    <row r="522" spans="7:7" s="71" customFormat="1" x14ac:dyDescent="0.2">
      <c r="G522" s="139"/>
    </row>
    <row r="523" spans="7:7" s="71" customFormat="1" x14ac:dyDescent="0.2">
      <c r="G523" s="139"/>
    </row>
    <row r="524" spans="7:7" s="71" customFormat="1" x14ac:dyDescent="0.2">
      <c r="G524" s="139"/>
    </row>
    <row r="525" spans="7:7" s="71" customFormat="1" x14ac:dyDescent="0.2">
      <c r="G525" s="139"/>
    </row>
    <row r="526" spans="7:7" s="71" customFormat="1" x14ac:dyDescent="0.2">
      <c r="G526" s="139"/>
    </row>
    <row r="527" spans="7:7" s="71" customFormat="1" x14ac:dyDescent="0.2">
      <c r="G527" s="139"/>
    </row>
    <row r="528" spans="7:7" s="71" customFormat="1" x14ac:dyDescent="0.2">
      <c r="G528" s="139"/>
    </row>
    <row r="529" spans="7:7" s="71" customFormat="1" x14ac:dyDescent="0.2">
      <c r="G529" s="139"/>
    </row>
    <row r="530" spans="7:7" s="71" customFormat="1" x14ac:dyDescent="0.2">
      <c r="G530" s="139"/>
    </row>
    <row r="531" spans="7:7" s="71" customFormat="1" x14ac:dyDescent="0.2">
      <c r="G531" s="139"/>
    </row>
    <row r="532" spans="7:7" s="71" customFormat="1" x14ac:dyDescent="0.2">
      <c r="G532" s="139"/>
    </row>
    <row r="533" spans="7:7" s="71" customFormat="1" x14ac:dyDescent="0.2">
      <c r="G533" s="139"/>
    </row>
    <row r="534" spans="7:7" s="71" customFormat="1" x14ac:dyDescent="0.2">
      <c r="G534" s="139"/>
    </row>
    <row r="535" spans="7:7" s="71" customFormat="1" x14ac:dyDescent="0.2">
      <c r="G535" s="139"/>
    </row>
    <row r="536" spans="7:7" s="71" customFormat="1" x14ac:dyDescent="0.2">
      <c r="G536" s="139"/>
    </row>
    <row r="537" spans="7:7" s="71" customFormat="1" x14ac:dyDescent="0.2">
      <c r="G537" s="139"/>
    </row>
    <row r="538" spans="7:7" s="71" customFormat="1" x14ac:dyDescent="0.2">
      <c r="G538" s="139"/>
    </row>
    <row r="539" spans="7:7" s="71" customFormat="1" x14ac:dyDescent="0.2">
      <c r="G539" s="139"/>
    </row>
    <row r="540" spans="7:7" s="71" customFormat="1" x14ac:dyDescent="0.2">
      <c r="G540" s="139"/>
    </row>
    <row r="541" spans="7:7" s="71" customFormat="1" x14ac:dyDescent="0.2">
      <c r="G541" s="139"/>
    </row>
    <row r="542" spans="7:7" s="71" customFormat="1" x14ac:dyDescent="0.2">
      <c r="G542" s="139"/>
    </row>
    <row r="543" spans="7:7" s="71" customFormat="1" x14ac:dyDescent="0.2">
      <c r="G543" s="139"/>
    </row>
    <row r="544" spans="7:7" s="71" customFormat="1" x14ac:dyDescent="0.2">
      <c r="G544" s="139"/>
    </row>
    <row r="545" spans="7:7" s="71" customFormat="1" x14ac:dyDescent="0.2">
      <c r="G545" s="139"/>
    </row>
    <row r="546" spans="7:7" s="71" customFormat="1" x14ac:dyDescent="0.2">
      <c r="G546" s="139"/>
    </row>
    <row r="547" spans="7:7" s="71" customFormat="1" x14ac:dyDescent="0.2">
      <c r="G547" s="139"/>
    </row>
    <row r="548" spans="7:7" s="71" customFormat="1" x14ac:dyDescent="0.2">
      <c r="G548" s="139"/>
    </row>
    <row r="549" spans="7:7" s="71" customFormat="1" x14ac:dyDescent="0.2">
      <c r="G549" s="139"/>
    </row>
    <row r="550" spans="7:7" s="71" customFormat="1" x14ac:dyDescent="0.2">
      <c r="G550" s="139"/>
    </row>
    <row r="551" spans="7:7" s="71" customFormat="1" x14ac:dyDescent="0.2">
      <c r="G551" s="139"/>
    </row>
    <row r="552" spans="7:7" s="71" customFormat="1" x14ac:dyDescent="0.2">
      <c r="G552" s="139"/>
    </row>
    <row r="553" spans="7:7" s="71" customFormat="1" x14ac:dyDescent="0.2">
      <c r="G553" s="139"/>
    </row>
    <row r="554" spans="7:7" s="71" customFormat="1" x14ac:dyDescent="0.2">
      <c r="G554" s="139"/>
    </row>
    <row r="555" spans="7:7" s="71" customFormat="1" x14ac:dyDescent="0.2">
      <c r="G555" s="139"/>
    </row>
    <row r="556" spans="7:7" s="71" customFormat="1" x14ac:dyDescent="0.2">
      <c r="G556" s="139"/>
    </row>
    <row r="557" spans="7:7" s="71" customFormat="1" x14ac:dyDescent="0.2">
      <c r="G557" s="139"/>
    </row>
    <row r="558" spans="7:7" s="71" customFormat="1" x14ac:dyDescent="0.2">
      <c r="G558" s="139"/>
    </row>
    <row r="559" spans="7:7" s="71" customFormat="1" x14ac:dyDescent="0.2">
      <c r="G559" s="139"/>
    </row>
    <row r="560" spans="7:7" s="71" customFormat="1" x14ac:dyDescent="0.2">
      <c r="G560" s="139"/>
    </row>
    <row r="561" spans="7:7" s="71" customFormat="1" x14ac:dyDescent="0.2">
      <c r="G561" s="139"/>
    </row>
    <row r="562" spans="7:7" s="71" customFormat="1" x14ac:dyDescent="0.2">
      <c r="G562" s="139"/>
    </row>
    <row r="563" spans="7:7" s="71" customFormat="1" x14ac:dyDescent="0.2">
      <c r="G563" s="139"/>
    </row>
    <row r="564" spans="7:7" s="71" customFormat="1" x14ac:dyDescent="0.2">
      <c r="G564" s="139"/>
    </row>
    <row r="565" spans="7:7" s="71" customFormat="1" x14ac:dyDescent="0.2">
      <c r="G565" s="139"/>
    </row>
    <row r="566" spans="7:7" s="71" customFormat="1" x14ac:dyDescent="0.2">
      <c r="G566" s="139"/>
    </row>
    <row r="567" spans="7:7" s="71" customFormat="1" x14ac:dyDescent="0.2">
      <c r="G567" s="139"/>
    </row>
    <row r="568" spans="7:7" s="71" customFormat="1" x14ac:dyDescent="0.2">
      <c r="G568" s="139"/>
    </row>
    <row r="569" spans="7:7" s="71" customFormat="1" x14ac:dyDescent="0.2">
      <c r="G569" s="139"/>
    </row>
    <row r="570" spans="7:7" s="71" customFormat="1" x14ac:dyDescent="0.2">
      <c r="G570" s="139"/>
    </row>
    <row r="571" spans="7:7" s="71" customFormat="1" x14ac:dyDescent="0.2">
      <c r="G571" s="139"/>
    </row>
    <row r="572" spans="7:7" s="71" customFormat="1" x14ac:dyDescent="0.2">
      <c r="G572" s="139"/>
    </row>
    <row r="573" spans="7:7" s="71" customFormat="1" x14ac:dyDescent="0.2">
      <c r="G573" s="139"/>
    </row>
    <row r="574" spans="7:7" s="71" customFormat="1" x14ac:dyDescent="0.2">
      <c r="G574" s="139"/>
    </row>
    <row r="575" spans="7:7" s="71" customFormat="1" x14ac:dyDescent="0.2">
      <c r="G575" s="139"/>
    </row>
    <row r="576" spans="7:7" s="71" customFormat="1" x14ac:dyDescent="0.2">
      <c r="G576" s="139"/>
    </row>
    <row r="577" spans="7:7" s="71" customFormat="1" x14ac:dyDescent="0.2">
      <c r="G577" s="139"/>
    </row>
    <row r="578" spans="7:7" s="71" customFormat="1" x14ac:dyDescent="0.2">
      <c r="G578" s="139"/>
    </row>
    <row r="579" spans="7:7" s="71" customFormat="1" x14ac:dyDescent="0.2">
      <c r="G579" s="139"/>
    </row>
    <row r="580" spans="7:7" s="71" customFormat="1" x14ac:dyDescent="0.2">
      <c r="G580" s="139"/>
    </row>
    <row r="581" spans="7:7" s="71" customFormat="1" x14ac:dyDescent="0.2">
      <c r="G581" s="139"/>
    </row>
    <row r="582" spans="7:7" s="71" customFormat="1" x14ac:dyDescent="0.2">
      <c r="G582" s="139"/>
    </row>
    <row r="583" spans="7:7" s="71" customFormat="1" x14ac:dyDescent="0.2">
      <c r="G583" s="139"/>
    </row>
    <row r="584" spans="7:7" s="71" customFormat="1" x14ac:dyDescent="0.2">
      <c r="G584" s="139"/>
    </row>
    <row r="585" spans="7:7" s="71" customFormat="1" x14ac:dyDescent="0.2">
      <c r="G585" s="139"/>
    </row>
    <row r="586" spans="7:7" s="71" customFormat="1" x14ac:dyDescent="0.2">
      <c r="G586" s="139"/>
    </row>
    <row r="587" spans="7:7" s="71" customFormat="1" x14ac:dyDescent="0.2">
      <c r="G587" s="139"/>
    </row>
    <row r="588" spans="7:7" s="71" customFormat="1" x14ac:dyDescent="0.2">
      <c r="G588" s="139"/>
    </row>
    <row r="589" spans="7:7" s="71" customFormat="1" x14ac:dyDescent="0.2">
      <c r="G589" s="139"/>
    </row>
    <row r="590" spans="7:7" s="71" customFormat="1" x14ac:dyDescent="0.2">
      <c r="G590" s="139"/>
    </row>
    <row r="591" spans="7:7" s="71" customFormat="1" x14ac:dyDescent="0.2">
      <c r="G591" s="139"/>
    </row>
    <row r="592" spans="7:7" s="71" customFormat="1" x14ac:dyDescent="0.2">
      <c r="G592" s="139"/>
    </row>
  </sheetData>
  <mergeCells count="6">
    <mergeCell ref="A49:H49"/>
    <mergeCell ref="A5:A7"/>
    <mergeCell ref="B5:D7"/>
    <mergeCell ref="E5:F7"/>
    <mergeCell ref="G5:G7"/>
    <mergeCell ref="H5:I7"/>
  </mergeCells>
  <printOptions gridLines="1"/>
  <pageMargins left="0.93" right="0.24" top="1.25" bottom="0.75" header="0.5" footer="0.3"/>
  <pageSetup paperSize="9" scale="90" orientation="portrait" r:id="rId1"/>
  <headerFooter>
    <oddHeader>&amp;R&amp;"Arial,Bold"ANNEX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64"/>
  <sheetViews>
    <sheetView view="pageBreakPreview" zoomScale="90" zoomScaleNormal="100" zoomScaleSheetLayoutView="90" workbookViewId="0">
      <pane xSplit="1" ySplit="6" topLeftCell="E129" activePane="bottomRight" state="frozen"/>
      <selection pane="topRight" activeCell="B1" sqref="B1"/>
      <selection pane="bottomLeft" activeCell="A7" sqref="A7"/>
      <selection pane="bottomRight" activeCell="I261" sqref="I261"/>
    </sheetView>
  </sheetViews>
  <sheetFormatPr defaultColWidth="8" defaultRowHeight="12.75" x14ac:dyDescent="0.2"/>
  <cols>
    <col min="1" max="1" width="40.5703125" style="292" customWidth="1"/>
    <col min="2" max="4" width="13.28515625" style="293" hidden="1" customWidth="1"/>
    <col min="5" max="5" width="13.5703125" style="292" customWidth="1"/>
    <col min="6" max="6" width="13.85546875" style="292" customWidth="1"/>
    <col min="7" max="7" width="13.140625" style="292" customWidth="1"/>
    <col min="8" max="8" width="13" style="292" customWidth="1"/>
    <col min="9" max="9" width="10.5703125" style="295" customWidth="1"/>
    <col min="10" max="10" width="12.5703125" style="292" customWidth="1"/>
    <col min="11" max="11" width="10.85546875" style="167" hidden="1" customWidth="1"/>
    <col min="12" max="12" width="11.85546875" style="292" hidden="1" customWidth="1"/>
    <col min="13" max="13" width="11.85546875" style="167" customWidth="1"/>
    <col min="14" max="254" width="8" style="167"/>
    <col min="255" max="255" width="40.5703125" style="167" customWidth="1"/>
    <col min="256" max="257" width="0" style="167" hidden="1" customWidth="1"/>
    <col min="258" max="258" width="13.28515625" style="167" customWidth="1"/>
    <col min="259" max="259" width="13.5703125" style="167" customWidth="1"/>
    <col min="260" max="260" width="13.85546875" style="167" customWidth="1"/>
    <col min="261" max="261" width="13.140625" style="167" customWidth="1"/>
    <col min="262" max="262" width="13" style="167" customWidth="1"/>
    <col min="263" max="263" width="10.5703125" style="167" customWidth="1"/>
    <col min="264" max="264" width="12.5703125" style="167" customWidth="1"/>
    <col min="265" max="265" width="0" style="167" hidden="1" customWidth="1"/>
    <col min="266" max="267" width="11.85546875" style="167" customWidth="1"/>
    <col min="268" max="268" width="12" style="167" customWidth="1"/>
    <col min="269" max="269" width="12.5703125" style="167" customWidth="1"/>
    <col min="270" max="510" width="8" style="167"/>
    <col min="511" max="511" width="40.5703125" style="167" customWidth="1"/>
    <col min="512" max="513" width="0" style="167" hidden="1" customWidth="1"/>
    <col min="514" max="514" width="13.28515625" style="167" customWidth="1"/>
    <col min="515" max="515" width="13.5703125" style="167" customWidth="1"/>
    <col min="516" max="516" width="13.85546875" style="167" customWidth="1"/>
    <col min="517" max="517" width="13.140625" style="167" customWidth="1"/>
    <col min="518" max="518" width="13" style="167" customWidth="1"/>
    <col min="519" max="519" width="10.5703125" style="167" customWidth="1"/>
    <col min="520" max="520" width="12.5703125" style="167" customWidth="1"/>
    <col min="521" max="521" width="0" style="167" hidden="1" customWidth="1"/>
    <col min="522" max="523" width="11.85546875" style="167" customWidth="1"/>
    <col min="524" max="524" width="12" style="167" customWidth="1"/>
    <col min="525" max="525" width="12.5703125" style="167" customWidth="1"/>
    <col min="526" max="766" width="8" style="167"/>
    <col min="767" max="767" width="40.5703125" style="167" customWidth="1"/>
    <col min="768" max="769" width="0" style="167" hidden="1" customWidth="1"/>
    <col min="770" max="770" width="13.28515625" style="167" customWidth="1"/>
    <col min="771" max="771" width="13.5703125" style="167" customWidth="1"/>
    <col min="772" max="772" width="13.85546875" style="167" customWidth="1"/>
    <col min="773" max="773" width="13.140625" style="167" customWidth="1"/>
    <col min="774" max="774" width="13" style="167" customWidth="1"/>
    <col min="775" max="775" width="10.5703125" style="167" customWidth="1"/>
    <col min="776" max="776" width="12.5703125" style="167" customWidth="1"/>
    <col min="777" max="777" width="0" style="167" hidden="1" customWidth="1"/>
    <col min="778" max="779" width="11.85546875" style="167" customWidth="1"/>
    <col min="780" max="780" width="12" style="167" customWidth="1"/>
    <col min="781" max="781" width="12.5703125" style="167" customWidth="1"/>
    <col min="782" max="1022" width="8" style="167"/>
    <col min="1023" max="1023" width="40.5703125" style="167" customWidth="1"/>
    <col min="1024" max="1025" width="0" style="167" hidden="1" customWidth="1"/>
    <col min="1026" max="1026" width="13.28515625" style="167" customWidth="1"/>
    <col min="1027" max="1027" width="13.5703125" style="167" customWidth="1"/>
    <col min="1028" max="1028" width="13.85546875" style="167" customWidth="1"/>
    <col min="1029" max="1029" width="13.140625" style="167" customWidth="1"/>
    <col min="1030" max="1030" width="13" style="167" customWidth="1"/>
    <col min="1031" max="1031" width="10.5703125" style="167" customWidth="1"/>
    <col min="1032" max="1032" width="12.5703125" style="167" customWidth="1"/>
    <col min="1033" max="1033" width="0" style="167" hidden="1" customWidth="1"/>
    <col min="1034" max="1035" width="11.85546875" style="167" customWidth="1"/>
    <col min="1036" max="1036" width="12" style="167" customWidth="1"/>
    <col min="1037" max="1037" width="12.5703125" style="167" customWidth="1"/>
    <col min="1038" max="1278" width="8" style="167"/>
    <col min="1279" max="1279" width="40.5703125" style="167" customWidth="1"/>
    <col min="1280" max="1281" width="0" style="167" hidden="1" customWidth="1"/>
    <col min="1282" max="1282" width="13.28515625" style="167" customWidth="1"/>
    <col min="1283" max="1283" width="13.5703125" style="167" customWidth="1"/>
    <col min="1284" max="1284" width="13.85546875" style="167" customWidth="1"/>
    <col min="1285" max="1285" width="13.140625" style="167" customWidth="1"/>
    <col min="1286" max="1286" width="13" style="167" customWidth="1"/>
    <col min="1287" max="1287" width="10.5703125" style="167" customWidth="1"/>
    <col min="1288" max="1288" width="12.5703125" style="167" customWidth="1"/>
    <col min="1289" max="1289" width="0" style="167" hidden="1" customWidth="1"/>
    <col min="1290" max="1291" width="11.85546875" style="167" customWidth="1"/>
    <col min="1292" max="1292" width="12" style="167" customWidth="1"/>
    <col min="1293" max="1293" width="12.5703125" style="167" customWidth="1"/>
    <col min="1294" max="1534" width="8" style="167"/>
    <col min="1535" max="1535" width="40.5703125" style="167" customWidth="1"/>
    <col min="1536" max="1537" width="0" style="167" hidden="1" customWidth="1"/>
    <col min="1538" max="1538" width="13.28515625" style="167" customWidth="1"/>
    <col min="1539" max="1539" width="13.5703125" style="167" customWidth="1"/>
    <col min="1540" max="1540" width="13.85546875" style="167" customWidth="1"/>
    <col min="1541" max="1541" width="13.140625" style="167" customWidth="1"/>
    <col min="1542" max="1542" width="13" style="167" customWidth="1"/>
    <col min="1543" max="1543" width="10.5703125" style="167" customWidth="1"/>
    <col min="1544" max="1544" width="12.5703125" style="167" customWidth="1"/>
    <col min="1545" max="1545" width="0" style="167" hidden="1" customWidth="1"/>
    <col min="1546" max="1547" width="11.85546875" style="167" customWidth="1"/>
    <col min="1548" max="1548" width="12" style="167" customWidth="1"/>
    <col min="1549" max="1549" width="12.5703125" style="167" customWidth="1"/>
    <col min="1550" max="1790" width="8" style="167"/>
    <col min="1791" max="1791" width="40.5703125" style="167" customWidth="1"/>
    <col min="1792" max="1793" width="0" style="167" hidden="1" customWidth="1"/>
    <col min="1794" max="1794" width="13.28515625" style="167" customWidth="1"/>
    <col min="1795" max="1795" width="13.5703125" style="167" customWidth="1"/>
    <col min="1796" max="1796" width="13.85546875" style="167" customWidth="1"/>
    <col min="1797" max="1797" width="13.140625" style="167" customWidth="1"/>
    <col min="1798" max="1798" width="13" style="167" customWidth="1"/>
    <col min="1799" max="1799" width="10.5703125" style="167" customWidth="1"/>
    <col min="1800" max="1800" width="12.5703125" style="167" customWidth="1"/>
    <col min="1801" max="1801" width="0" style="167" hidden="1" customWidth="1"/>
    <col min="1802" max="1803" width="11.85546875" style="167" customWidth="1"/>
    <col min="1804" max="1804" width="12" style="167" customWidth="1"/>
    <col min="1805" max="1805" width="12.5703125" style="167" customWidth="1"/>
    <col min="1806" max="2046" width="8" style="167"/>
    <col min="2047" max="2047" width="40.5703125" style="167" customWidth="1"/>
    <col min="2048" max="2049" width="0" style="167" hidden="1" customWidth="1"/>
    <col min="2050" max="2050" width="13.28515625" style="167" customWidth="1"/>
    <col min="2051" max="2051" width="13.5703125" style="167" customWidth="1"/>
    <col min="2052" max="2052" width="13.85546875" style="167" customWidth="1"/>
    <col min="2053" max="2053" width="13.140625" style="167" customWidth="1"/>
    <col min="2054" max="2054" width="13" style="167" customWidth="1"/>
    <col min="2055" max="2055" width="10.5703125" style="167" customWidth="1"/>
    <col min="2056" max="2056" width="12.5703125" style="167" customWidth="1"/>
    <col min="2057" max="2057" width="0" style="167" hidden="1" customWidth="1"/>
    <col min="2058" max="2059" width="11.85546875" style="167" customWidth="1"/>
    <col min="2060" max="2060" width="12" style="167" customWidth="1"/>
    <col min="2061" max="2061" width="12.5703125" style="167" customWidth="1"/>
    <col min="2062" max="2302" width="8" style="167"/>
    <col min="2303" max="2303" width="40.5703125" style="167" customWidth="1"/>
    <col min="2304" max="2305" width="0" style="167" hidden="1" customWidth="1"/>
    <col min="2306" max="2306" width="13.28515625" style="167" customWidth="1"/>
    <col min="2307" max="2307" width="13.5703125" style="167" customWidth="1"/>
    <col min="2308" max="2308" width="13.85546875" style="167" customWidth="1"/>
    <col min="2309" max="2309" width="13.140625" style="167" customWidth="1"/>
    <col min="2310" max="2310" width="13" style="167" customWidth="1"/>
    <col min="2311" max="2311" width="10.5703125" style="167" customWidth="1"/>
    <col min="2312" max="2312" width="12.5703125" style="167" customWidth="1"/>
    <col min="2313" max="2313" width="0" style="167" hidden="1" customWidth="1"/>
    <col min="2314" max="2315" width="11.85546875" style="167" customWidth="1"/>
    <col min="2316" max="2316" width="12" style="167" customWidth="1"/>
    <col min="2317" max="2317" width="12.5703125" style="167" customWidth="1"/>
    <col min="2318" max="2558" width="8" style="167"/>
    <col min="2559" max="2559" width="40.5703125" style="167" customWidth="1"/>
    <col min="2560" max="2561" width="0" style="167" hidden="1" customWidth="1"/>
    <col min="2562" max="2562" width="13.28515625" style="167" customWidth="1"/>
    <col min="2563" max="2563" width="13.5703125" style="167" customWidth="1"/>
    <col min="2564" max="2564" width="13.85546875" style="167" customWidth="1"/>
    <col min="2565" max="2565" width="13.140625" style="167" customWidth="1"/>
    <col min="2566" max="2566" width="13" style="167" customWidth="1"/>
    <col min="2567" max="2567" width="10.5703125" style="167" customWidth="1"/>
    <col min="2568" max="2568" width="12.5703125" style="167" customWidth="1"/>
    <col min="2569" max="2569" width="0" style="167" hidden="1" customWidth="1"/>
    <col min="2570" max="2571" width="11.85546875" style="167" customWidth="1"/>
    <col min="2572" max="2572" width="12" style="167" customWidth="1"/>
    <col min="2573" max="2573" width="12.5703125" style="167" customWidth="1"/>
    <col min="2574" max="2814" width="8" style="167"/>
    <col min="2815" max="2815" width="40.5703125" style="167" customWidth="1"/>
    <col min="2816" max="2817" width="0" style="167" hidden="1" customWidth="1"/>
    <col min="2818" max="2818" width="13.28515625" style="167" customWidth="1"/>
    <col min="2819" max="2819" width="13.5703125" style="167" customWidth="1"/>
    <col min="2820" max="2820" width="13.85546875" style="167" customWidth="1"/>
    <col min="2821" max="2821" width="13.140625" style="167" customWidth="1"/>
    <col min="2822" max="2822" width="13" style="167" customWidth="1"/>
    <col min="2823" max="2823" width="10.5703125" style="167" customWidth="1"/>
    <col min="2824" max="2824" width="12.5703125" style="167" customWidth="1"/>
    <col min="2825" max="2825" width="0" style="167" hidden="1" customWidth="1"/>
    <col min="2826" max="2827" width="11.85546875" style="167" customWidth="1"/>
    <col min="2828" max="2828" width="12" style="167" customWidth="1"/>
    <col min="2829" max="2829" width="12.5703125" style="167" customWidth="1"/>
    <col min="2830" max="3070" width="8" style="167"/>
    <col min="3071" max="3071" width="40.5703125" style="167" customWidth="1"/>
    <col min="3072" max="3073" width="0" style="167" hidden="1" customWidth="1"/>
    <col min="3074" max="3074" width="13.28515625" style="167" customWidth="1"/>
    <col min="3075" max="3075" width="13.5703125" style="167" customWidth="1"/>
    <col min="3076" max="3076" width="13.85546875" style="167" customWidth="1"/>
    <col min="3077" max="3077" width="13.140625" style="167" customWidth="1"/>
    <col min="3078" max="3078" width="13" style="167" customWidth="1"/>
    <col min="3079" max="3079" width="10.5703125" style="167" customWidth="1"/>
    <col min="3080" max="3080" width="12.5703125" style="167" customWidth="1"/>
    <col min="3081" max="3081" width="0" style="167" hidden="1" customWidth="1"/>
    <col min="3082" max="3083" width="11.85546875" style="167" customWidth="1"/>
    <col min="3084" max="3084" width="12" style="167" customWidth="1"/>
    <col min="3085" max="3085" width="12.5703125" style="167" customWidth="1"/>
    <col min="3086" max="3326" width="8" style="167"/>
    <col min="3327" max="3327" width="40.5703125" style="167" customWidth="1"/>
    <col min="3328" max="3329" width="0" style="167" hidden="1" customWidth="1"/>
    <col min="3330" max="3330" width="13.28515625" style="167" customWidth="1"/>
    <col min="3331" max="3331" width="13.5703125" style="167" customWidth="1"/>
    <col min="3332" max="3332" width="13.85546875" style="167" customWidth="1"/>
    <col min="3333" max="3333" width="13.140625" style="167" customWidth="1"/>
    <col min="3334" max="3334" width="13" style="167" customWidth="1"/>
    <col min="3335" max="3335" width="10.5703125" style="167" customWidth="1"/>
    <col min="3336" max="3336" width="12.5703125" style="167" customWidth="1"/>
    <col min="3337" max="3337" width="0" style="167" hidden="1" customWidth="1"/>
    <col min="3338" max="3339" width="11.85546875" style="167" customWidth="1"/>
    <col min="3340" max="3340" width="12" style="167" customWidth="1"/>
    <col min="3341" max="3341" width="12.5703125" style="167" customWidth="1"/>
    <col min="3342" max="3582" width="8" style="167"/>
    <col min="3583" max="3583" width="40.5703125" style="167" customWidth="1"/>
    <col min="3584" max="3585" width="0" style="167" hidden="1" customWidth="1"/>
    <col min="3586" max="3586" width="13.28515625" style="167" customWidth="1"/>
    <col min="3587" max="3587" width="13.5703125" style="167" customWidth="1"/>
    <col min="3588" max="3588" width="13.85546875" style="167" customWidth="1"/>
    <col min="3589" max="3589" width="13.140625" style="167" customWidth="1"/>
    <col min="3590" max="3590" width="13" style="167" customWidth="1"/>
    <col min="3591" max="3591" width="10.5703125" style="167" customWidth="1"/>
    <col min="3592" max="3592" width="12.5703125" style="167" customWidth="1"/>
    <col min="3593" max="3593" width="0" style="167" hidden="1" customWidth="1"/>
    <col min="3594" max="3595" width="11.85546875" style="167" customWidth="1"/>
    <col min="3596" max="3596" width="12" style="167" customWidth="1"/>
    <col min="3597" max="3597" width="12.5703125" style="167" customWidth="1"/>
    <col min="3598" max="3838" width="8" style="167"/>
    <col min="3839" max="3839" width="40.5703125" style="167" customWidth="1"/>
    <col min="3840" max="3841" width="0" style="167" hidden="1" customWidth="1"/>
    <col min="3842" max="3842" width="13.28515625" style="167" customWidth="1"/>
    <col min="3843" max="3843" width="13.5703125" style="167" customWidth="1"/>
    <col min="3844" max="3844" width="13.85546875" style="167" customWidth="1"/>
    <col min="3845" max="3845" width="13.140625" style="167" customWidth="1"/>
    <col min="3846" max="3846" width="13" style="167" customWidth="1"/>
    <col min="3847" max="3847" width="10.5703125" style="167" customWidth="1"/>
    <col min="3848" max="3848" width="12.5703125" style="167" customWidth="1"/>
    <col min="3849" max="3849" width="0" style="167" hidden="1" customWidth="1"/>
    <col min="3850" max="3851" width="11.85546875" style="167" customWidth="1"/>
    <col min="3852" max="3852" width="12" style="167" customWidth="1"/>
    <col min="3853" max="3853" width="12.5703125" style="167" customWidth="1"/>
    <col min="3854" max="4094" width="8" style="167"/>
    <col min="4095" max="4095" width="40.5703125" style="167" customWidth="1"/>
    <col min="4096" max="4097" width="0" style="167" hidden="1" customWidth="1"/>
    <col min="4098" max="4098" width="13.28515625" style="167" customWidth="1"/>
    <col min="4099" max="4099" width="13.5703125" style="167" customWidth="1"/>
    <col min="4100" max="4100" width="13.85546875" style="167" customWidth="1"/>
    <col min="4101" max="4101" width="13.140625" style="167" customWidth="1"/>
    <col min="4102" max="4102" width="13" style="167" customWidth="1"/>
    <col min="4103" max="4103" width="10.5703125" style="167" customWidth="1"/>
    <col min="4104" max="4104" width="12.5703125" style="167" customWidth="1"/>
    <col min="4105" max="4105" width="0" style="167" hidden="1" customWidth="1"/>
    <col min="4106" max="4107" width="11.85546875" style="167" customWidth="1"/>
    <col min="4108" max="4108" width="12" style="167" customWidth="1"/>
    <col min="4109" max="4109" width="12.5703125" style="167" customWidth="1"/>
    <col min="4110" max="4350" width="8" style="167"/>
    <col min="4351" max="4351" width="40.5703125" style="167" customWidth="1"/>
    <col min="4352" max="4353" width="0" style="167" hidden="1" customWidth="1"/>
    <col min="4354" max="4354" width="13.28515625" style="167" customWidth="1"/>
    <col min="4355" max="4355" width="13.5703125" style="167" customWidth="1"/>
    <col min="4356" max="4356" width="13.85546875" style="167" customWidth="1"/>
    <col min="4357" max="4357" width="13.140625" style="167" customWidth="1"/>
    <col min="4358" max="4358" width="13" style="167" customWidth="1"/>
    <col min="4359" max="4359" width="10.5703125" style="167" customWidth="1"/>
    <col min="4360" max="4360" width="12.5703125" style="167" customWidth="1"/>
    <col min="4361" max="4361" width="0" style="167" hidden="1" customWidth="1"/>
    <col min="4362" max="4363" width="11.85546875" style="167" customWidth="1"/>
    <col min="4364" max="4364" width="12" style="167" customWidth="1"/>
    <col min="4365" max="4365" width="12.5703125" style="167" customWidth="1"/>
    <col min="4366" max="4606" width="8" style="167"/>
    <col min="4607" max="4607" width="40.5703125" style="167" customWidth="1"/>
    <col min="4608" max="4609" width="0" style="167" hidden="1" customWidth="1"/>
    <col min="4610" max="4610" width="13.28515625" style="167" customWidth="1"/>
    <col min="4611" max="4611" width="13.5703125" style="167" customWidth="1"/>
    <col min="4612" max="4612" width="13.85546875" style="167" customWidth="1"/>
    <col min="4613" max="4613" width="13.140625" style="167" customWidth="1"/>
    <col min="4614" max="4614" width="13" style="167" customWidth="1"/>
    <col min="4615" max="4615" width="10.5703125" style="167" customWidth="1"/>
    <col min="4616" max="4616" width="12.5703125" style="167" customWidth="1"/>
    <col min="4617" max="4617" width="0" style="167" hidden="1" customWidth="1"/>
    <col min="4618" max="4619" width="11.85546875" style="167" customWidth="1"/>
    <col min="4620" max="4620" width="12" style="167" customWidth="1"/>
    <col min="4621" max="4621" width="12.5703125" style="167" customWidth="1"/>
    <col min="4622" max="4862" width="8" style="167"/>
    <col min="4863" max="4863" width="40.5703125" style="167" customWidth="1"/>
    <col min="4864" max="4865" width="0" style="167" hidden="1" customWidth="1"/>
    <col min="4866" max="4866" width="13.28515625" style="167" customWidth="1"/>
    <col min="4867" max="4867" width="13.5703125" style="167" customWidth="1"/>
    <col min="4868" max="4868" width="13.85546875" style="167" customWidth="1"/>
    <col min="4869" max="4869" width="13.140625" style="167" customWidth="1"/>
    <col min="4870" max="4870" width="13" style="167" customWidth="1"/>
    <col min="4871" max="4871" width="10.5703125" style="167" customWidth="1"/>
    <col min="4872" max="4872" width="12.5703125" style="167" customWidth="1"/>
    <col min="4873" max="4873" width="0" style="167" hidden="1" customWidth="1"/>
    <col min="4874" max="4875" width="11.85546875" style="167" customWidth="1"/>
    <col min="4876" max="4876" width="12" style="167" customWidth="1"/>
    <col min="4877" max="4877" width="12.5703125" style="167" customWidth="1"/>
    <col min="4878" max="5118" width="8" style="167"/>
    <col min="5119" max="5119" width="40.5703125" style="167" customWidth="1"/>
    <col min="5120" max="5121" width="0" style="167" hidden="1" customWidth="1"/>
    <col min="5122" max="5122" width="13.28515625" style="167" customWidth="1"/>
    <col min="5123" max="5123" width="13.5703125" style="167" customWidth="1"/>
    <col min="5124" max="5124" width="13.85546875" style="167" customWidth="1"/>
    <col min="5125" max="5125" width="13.140625" style="167" customWidth="1"/>
    <col min="5126" max="5126" width="13" style="167" customWidth="1"/>
    <col min="5127" max="5127" width="10.5703125" style="167" customWidth="1"/>
    <col min="5128" max="5128" width="12.5703125" style="167" customWidth="1"/>
    <col min="5129" max="5129" width="0" style="167" hidden="1" customWidth="1"/>
    <col min="5130" max="5131" width="11.85546875" style="167" customWidth="1"/>
    <col min="5132" max="5132" width="12" style="167" customWidth="1"/>
    <col min="5133" max="5133" width="12.5703125" style="167" customWidth="1"/>
    <col min="5134" max="5374" width="8" style="167"/>
    <col min="5375" max="5375" width="40.5703125" style="167" customWidth="1"/>
    <col min="5376" max="5377" width="0" style="167" hidden="1" customWidth="1"/>
    <col min="5378" max="5378" width="13.28515625" style="167" customWidth="1"/>
    <col min="5379" max="5379" width="13.5703125" style="167" customWidth="1"/>
    <col min="5380" max="5380" width="13.85546875" style="167" customWidth="1"/>
    <col min="5381" max="5381" width="13.140625" style="167" customWidth="1"/>
    <col min="5382" max="5382" width="13" style="167" customWidth="1"/>
    <col min="5383" max="5383" width="10.5703125" style="167" customWidth="1"/>
    <col min="5384" max="5384" width="12.5703125" style="167" customWidth="1"/>
    <col min="5385" max="5385" width="0" style="167" hidden="1" customWidth="1"/>
    <col min="5386" max="5387" width="11.85546875" style="167" customWidth="1"/>
    <col min="5388" max="5388" width="12" style="167" customWidth="1"/>
    <col min="5389" max="5389" width="12.5703125" style="167" customWidth="1"/>
    <col min="5390" max="5630" width="8" style="167"/>
    <col min="5631" max="5631" width="40.5703125" style="167" customWidth="1"/>
    <col min="5632" max="5633" width="0" style="167" hidden="1" customWidth="1"/>
    <col min="5634" max="5634" width="13.28515625" style="167" customWidth="1"/>
    <col min="5635" max="5635" width="13.5703125" style="167" customWidth="1"/>
    <col min="5636" max="5636" width="13.85546875" style="167" customWidth="1"/>
    <col min="5637" max="5637" width="13.140625" style="167" customWidth="1"/>
    <col min="5638" max="5638" width="13" style="167" customWidth="1"/>
    <col min="5639" max="5639" width="10.5703125" style="167" customWidth="1"/>
    <col min="5640" max="5640" width="12.5703125" style="167" customWidth="1"/>
    <col min="5641" max="5641" width="0" style="167" hidden="1" customWidth="1"/>
    <col min="5642" max="5643" width="11.85546875" style="167" customWidth="1"/>
    <col min="5644" max="5644" width="12" style="167" customWidth="1"/>
    <col min="5645" max="5645" width="12.5703125" style="167" customWidth="1"/>
    <col min="5646" max="5886" width="8" style="167"/>
    <col min="5887" max="5887" width="40.5703125" style="167" customWidth="1"/>
    <col min="5888" max="5889" width="0" style="167" hidden="1" customWidth="1"/>
    <col min="5890" max="5890" width="13.28515625" style="167" customWidth="1"/>
    <col min="5891" max="5891" width="13.5703125" style="167" customWidth="1"/>
    <col min="5892" max="5892" width="13.85546875" style="167" customWidth="1"/>
    <col min="5893" max="5893" width="13.140625" style="167" customWidth="1"/>
    <col min="5894" max="5894" width="13" style="167" customWidth="1"/>
    <col min="5895" max="5895" width="10.5703125" style="167" customWidth="1"/>
    <col min="5896" max="5896" width="12.5703125" style="167" customWidth="1"/>
    <col min="5897" max="5897" width="0" style="167" hidden="1" customWidth="1"/>
    <col min="5898" max="5899" width="11.85546875" style="167" customWidth="1"/>
    <col min="5900" max="5900" width="12" style="167" customWidth="1"/>
    <col min="5901" max="5901" width="12.5703125" style="167" customWidth="1"/>
    <col min="5902" max="6142" width="8" style="167"/>
    <col min="6143" max="6143" width="40.5703125" style="167" customWidth="1"/>
    <col min="6144" max="6145" width="0" style="167" hidden="1" customWidth="1"/>
    <col min="6146" max="6146" width="13.28515625" style="167" customWidth="1"/>
    <col min="6147" max="6147" width="13.5703125" style="167" customWidth="1"/>
    <col min="6148" max="6148" width="13.85546875" style="167" customWidth="1"/>
    <col min="6149" max="6149" width="13.140625" style="167" customWidth="1"/>
    <col min="6150" max="6150" width="13" style="167" customWidth="1"/>
    <col min="6151" max="6151" width="10.5703125" style="167" customWidth="1"/>
    <col min="6152" max="6152" width="12.5703125" style="167" customWidth="1"/>
    <col min="6153" max="6153" width="0" style="167" hidden="1" customWidth="1"/>
    <col min="6154" max="6155" width="11.85546875" style="167" customWidth="1"/>
    <col min="6156" max="6156" width="12" style="167" customWidth="1"/>
    <col min="6157" max="6157" width="12.5703125" style="167" customWidth="1"/>
    <col min="6158" max="6398" width="8" style="167"/>
    <col min="6399" max="6399" width="40.5703125" style="167" customWidth="1"/>
    <col min="6400" max="6401" width="0" style="167" hidden="1" customWidth="1"/>
    <col min="6402" max="6402" width="13.28515625" style="167" customWidth="1"/>
    <col min="6403" max="6403" width="13.5703125" style="167" customWidth="1"/>
    <col min="6404" max="6404" width="13.85546875" style="167" customWidth="1"/>
    <col min="6405" max="6405" width="13.140625" style="167" customWidth="1"/>
    <col min="6406" max="6406" width="13" style="167" customWidth="1"/>
    <col min="6407" max="6407" width="10.5703125" style="167" customWidth="1"/>
    <col min="6408" max="6408" width="12.5703125" style="167" customWidth="1"/>
    <col min="6409" max="6409" width="0" style="167" hidden="1" customWidth="1"/>
    <col min="6410" max="6411" width="11.85546875" style="167" customWidth="1"/>
    <col min="6412" max="6412" width="12" style="167" customWidth="1"/>
    <col min="6413" max="6413" width="12.5703125" style="167" customWidth="1"/>
    <col min="6414" max="6654" width="8" style="167"/>
    <col min="6655" max="6655" width="40.5703125" style="167" customWidth="1"/>
    <col min="6656" max="6657" width="0" style="167" hidden="1" customWidth="1"/>
    <col min="6658" max="6658" width="13.28515625" style="167" customWidth="1"/>
    <col min="6659" max="6659" width="13.5703125" style="167" customWidth="1"/>
    <col min="6660" max="6660" width="13.85546875" style="167" customWidth="1"/>
    <col min="6661" max="6661" width="13.140625" style="167" customWidth="1"/>
    <col min="6662" max="6662" width="13" style="167" customWidth="1"/>
    <col min="6663" max="6663" width="10.5703125" style="167" customWidth="1"/>
    <col min="6664" max="6664" width="12.5703125" style="167" customWidth="1"/>
    <col min="6665" max="6665" width="0" style="167" hidden="1" customWidth="1"/>
    <col min="6666" max="6667" width="11.85546875" style="167" customWidth="1"/>
    <col min="6668" max="6668" width="12" style="167" customWidth="1"/>
    <col min="6669" max="6669" width="12.5703125" style="167" customWidth="1"/>
    <col min="6670" max="6910" width="8" style="167"/>
    <col min="6911" max="6911" width="40.5703125" style="167" customWidth="1"/>
    <col min="6912" max="6913" width="0" style="167" hidden="1" customWidth="1"/>
    <col min="6914" max="6914" width="13.28515625" style="167" customWidth="1"/>
    <col min="6915" max="6915" width="13.5703125" style="167" customWidth="1"/>
    <col min="6916" max="6916" width="13.85546875" style="167" customWidth="1"/>
    <col min="6917" max="6917" width="13.140625" style="167" customWidth="1"/>
    <col min="6918" max="6918" width="13" style="167" customWidth="1"/>
    <col min="6919" max="6919" width="10.5703125" style="167" customWidth="1"/>
    <col min="6920" max="6920" width="12.5703125" style="167" customWidth="1"/>
    <col min="6921" max="6921" width="0" style="167" hidden="1" customWidth="1"/>
    <col min="6922" max="6923" width="11.85546875" style="167" customWidth="1"/>
    <col min="6924" max="6924" width="12" style="167" customWidth="1"/>
    <col min="6925" max="6925" width="12.5703125" style="167" customWidth="1"/>
    <col min="6926" max="7166" width="8" style="167"/>
    <col min="7167" max="7167" width="40.5703125" style="167" customWidth="1"/>
    <col min="7168" max="7169" width="0" style="167" hidden="1" customWidth="1"/>
    <col min="7170" max="7170" width="13.28515625" style="167" customWidth="1"/>
    <col min="7171" max="7171" width="13.5703125" style="167" customWidth="1"/>
    <col min="7172" max="7172" width="13.85546875" style="167" customWidth="1"/>
    <col min="7173" max="7173" width="13.140625" style="167" customWidth="1"/>
    <col min="7174" max="7174" width="13" style="167" customWidth="1"/>
    <col min="7175" max="7175" width="10.5703125" style="167" customWidth="1"/>
    <col min="7176" max="7176" width="12.5703125" style="167" customWidth="1"/>
    <col min="7177" max="7177" width="0" style="167" hidden="1" customWidth="1"/>
    <col min="7178" max="7179" width="11.85546875" style="167" customWidth="1"/>
    <col min="7180" max="7180" width="12" style="167" customWidth="1"/>
    <col min="7181" max="7181" width="12.5703125" style="167" customWidth="1"/>
    <col min="7182" max="7422" width="8" style="167"/>
    <col min="7423" max="7423" width="40.5703125" style="167" customWidth="1"/>
    <col min="7424" max="7425" width="0" style="167" hidden="1" customWidth="1"/>
    <col min="7426" max="7426" width="13.28515625" style="167" customWidth="1"/>
    <col min="7427" max="7427" width="13.5703125" style="167" customWidth="1"/>
    <col min="7428" max="7428" width="13.85546875" style="167" customWidth="1"/>
    <col min="7429" max="7429" width="13.140625" style="167" customWidth="1"/>
    <col min="7430" max="7430" width="13" style="167" customWidth="1"/>
    <col min="7431" max="7431" width="10.5703125" style="167" customWidth="1"/>
    <col min="7432" max="7432" width="12.5703125" style="167" customWidth="1"/>
    <col min="7433" max="7433" width="0" style="167" hidden="1" customWidth="1"/>
    <col min="7434" max="7435" width="11.85546875" style="167" customWidth="1"/>
    <col min="7436" max="7436" width="12" style="167" customWidth="1"/>
    <col min="7437" max="7437" width="12.5703125" style="167" customWidth="1"/>
    <col min="7438" max="7678" width="8" style="167"/>
    <col min="7679" max="7679" width="40.5703125" style="167" customWidth="1"/>
    <col min="7680" max="7681" width="0" style="167" hidden="1" customWidth="1"/>
    <col min="7682" max="7682" width="13.28515625" style="167" customWidth="1"/>
    <col min="7683" max="7683" width="13.5703125" style="167" customWidth="1"/>
    <col min="7684" max="7684" width="13.85546875" style="167" customWidth="1"/>
    <col min="7685" max="7685" width="13.140625" style="167" customWidth="1"/>
    <col min="7686" max="7686" width="13" style="167" customWidth="1"/>
    <col min="7687" max="7687" width="10.5703125" style="167" customWidth="1"/>
    <col min="7688" max="7688" width="12.5703125" style="167" customWidth="1"/>
    <col min="7689" max="7689" width="0" style="167" hidden="1" customWidth="1"/>
    <col min="7690" max="7691" width="11.85546875" style="167" customWidth="1"/>
    <col min="7692" max="7692" width="12" style="167" customWidth="1"/>
    <col min="7693" max="7693" width="12.5703125" style="167" customWidth="1"/>
    <col min="7694" max="7934" width="8" style="167"/>
    <col min="7935" max="7935" width="40.5703125" style="167" customWidth="1"/>
    <col min="7936" max="7937" width="0" style="167" hidden="1" customWidth="1"/>
    <col min="7938" max="7938" width="13.28515625" style="167" customWidth="1"/>
    <col min="7939" max="7939" width="13.5703125" style="167" customWidth="1"/>
    <col min="7940" max="7940" width="13.85546875" style="167" customWidth="1"/>
    <col min="7941" max="7941" width="13.140625" style="167" customWidth="1"/>
    <col min="7942" max="7942" width="13" style="167" customWidth="1"/>
    <col min="7943" max="7943" width="10.5703125" style="167" customWidth="1"/>
    <col min="7944" max="7944" width="12.5703125" style="167" customWidth="1"/>
    <col min="7945" max="7945" width="0" style="167" hidden="1" customWidth="1"/>
    <col min="7946" max="7947" width="11.85546875" style="167" customWidth="1"/>
    <col min="7948" max="7948" width="12" style="167" customWidth="1"/>
    <col min="7949" max="7949" width="12.5703125" style="167" customWidth="1"/>
    <col min="7950" max="8190" width="8" style="167"/>
    <col min="8191" max="8191" width="40.5703125" style="167" customWidth="1"/>
    <col min="8192" max="8193" width="0" style="167" hidden="1" customWidth="1"/>
    <col min="8194" max="8194" width="13.28515625" style="167" customWidth="1"/>
    <col min="8195" max="8195" width="13.5703125" style="167" customWidth="1"/>
    <col min="8196" max="8196" width="13.85546875" style="167" customWidth="1"/>
    <col min="8197" max="8197" width="13.140625" style="167" customWidth="1"/>
    <col min="8198" max="8198" width="13" style="167" customWidth="1"/>
    <col min="8199" max="8199" width="10.5703125" style="167" customWidth="1"/>
    <col min="8200" max="8200" width="12.5703125" style="167" customWidth="1"/>
    <col min="8201" max="8201" width="0" style="167" hidden="1" customWidth="1"/>
    <col min="8202" max="8203" width="11.85546875" style="167" customWidth="1"/>
    <col min="8204" max="8204" width="12" style="167" customWidth="1"/>
    <col min="8205" max="8205" width="12.5703125" style="167" customWidth="1"/>
    <col min="8206" max="8446" width="8" style="167"/>
    <col min="8447" max="8447" width="40.5703125" style="167" customWidth="1"/>
    <col min="8448" max="8449" width="0" style="167" hidden="1" customWidth="1"/>
    <col min="8450" max="8450" width="13.28515625" style="167" customWidth="1"/>
    <col min="8451" max="8451" width="13.5703125" style="167" customWidth="1"/>
    <col min="8452" max="8452" width="13.85546875" style="167" customWidth="1"/>
    <col min="8453" max="8453" width="13.140625" style="167" customWidth="1"/>
    <col min="8454" max="8454" width="13" style="167" customWidth="1"/>
    <col min="8455" max="8455" width="10.5703125" style="167" customWidth="1"/>
    <col min="8456" max="8456" width="12.5703125" style="167" customWidth="1"/>
    <col min="8457" max="8457" width="0" style="167" hidden="1" customWidth="1"/>
    <col min="8458" max="8459" width="11.85546875" style="167" customWidth="1"/>
    <col min="8460" max="8460" width="12" style="167" customWidth="1"/>
    <col min="8461" max="8461" width="12.5703125" style="167" customWidth="1"/>
    <col min="8462" max="8702" width="8" style="167"/>
    <col min="8703" max="8703" width="40.5703125" style="167" customWidth="1"/>
    <col min="8704" max="8705" width="0" style="167" hidden="1" customWidth="1"/>
    <col min="8706" max="8706" width="13.28515625" style="167" customWidth="1"/>
    <col min="8707" max="8707" width="13.5703125" style="167" customWidth="1"/>
    <col min="8708" max="8708" width="13.85546875" style="167" customWidth="1"/>
    <col min="8709" max="8709" width="13.140625" style="167" customWidth="1"/>
    <col min="8710" max="8710" width="13" style="167" customWidth="1"/>
    <col min="8711" max="8711" width="10.5703125" style="167" customWidth="1"/>
    <col min="8712" max="8712" width="12.5703125" style="167" customWidth="1"/>
    <col min="8713" max="8713" width="0" style="167" hidden="1" customWidth="1"/>
    <col min="8714" max="8715" width="11.85546875" style="167" customWidth="1"/>
    <col min="8716" max="8716" width="12" style="167" customWidth="1"/>
    <col min="8717" max="8717" width="12.5703125" style="167" customWidth="1"/>
    <col min="8718" max="8958" width="8" style="167"/>
    <col min="8959" max="8959" width="40.5703125" style="167" customWidth="1"/>
    <col min="8960" max="8961" width="0" style="167" hidden="1" customWidth="1"/>
    <col min="8962" max="8962" width="13.28515625" style="167" customWidth="1"/>
    <col min="8963" max="8963" width="13.5703125" style="167" customWidth="1"/>
    <col min="8964" max="8964" width="13.85546875" style="167" customWidth="1"/>
    <col min="8965" max="8965" width="13.140625" style="167" customWidth="1"/>
    <col min="8966" max="8966" width="13" style="167" customWidth="1"/>
    <col min="8967" max="8967" width="10.5703125" style="167" customWidth="1"/>
    <col min="8968" max="8968" width="12.5703125" style="167" customWidth="1"/>
    <col min="8969" max="8969" width="0" style="167" hidden="1" customWidth="1"/>
    <col min="8970" max="8971" width="11.85546875" style="167" customWidth="1"/>
    <col min="8972" max="8972" width="12" style="167" customWidth="1"/>
    <col min="8973" max="8973" width="12.5703125" style="167" customWidth="1"/>
    <col min="8974" max="9214" width="8" style="167"/>
    <col min="9215" max="9215" width="40.5703125" style="167" customWidth="1"/>
    <col min="9216" max="9217" width="0" style="167" hidden="1" customWidth="1"/>
    <col min="9218" max="9218" width="13.28515625" style="167" customWidth="1"/>
    <col min="9219" max="9219" width="13.5703125" style="167" customWidth="1"/>
    <col min="9220" max="9220" width="13.85546875" style="167" customWidth="1"/>
    <col min="9221" max="9221" width="13.140625" style="167" customWidth="1"/>
    <col min="9222" max="9222" width="13" style="167" customWidth="1"/>
    <col min="9223" max="9223" width="10.5703125" style="167" customWidth="1"/>
    <col min="9224" max="9224" width="12.5703125" style="167" customWidth="1"/>
    <col min="9225" max="9225" width="0" style="167" hidden="1" customWidth="1"/>
    <col min="9226" max="9227" width="11.85546875" style="167" customWidth="1"/>
    <col min="9228" max="9228" width="12" style="167" customWidth="1"/>
    <col min="9229" max="9229" width="12.5703125" style="167" customWidth="1"/>
    <col min="9230" max="9470" width="8" style="167"/>
    <col min="9471" max="9471" width="40.5703125" style="167" customWidth="1"/>
    <col min="9472" max="9473" width="0" style="167" hidden="1" customWidth="1"/>
    <col min="9474" max="9474" width="13.28515625" style="167" customWidth="1"/>
    <col min="9475" max="9475" width="13.5703125" style="167" customWidth="1"/>
    <col min="9476" max="9476" width="13.85546875" style="167" customWidth="1"/>
    <col min="9477" max="9477" width="13.140625" style="167" customWidth="1"/>
    <col min="9478" max="9478" width="13" style="167" customWidth="1"/>
    <col min="9479" max="9479" width="10.5703125" style="167" customWidth="1"/>
    <col min="9480" max="9480" width="12.5703125" style="167" customWidth="1"/>
    <col min="9481" max="9481" width="0" style="167" hidden="1" customWidth="1"/>
    <col min="9482" max="9483" width="11.85546875" style="167" customWidth="1"/>
    <col min="9484" max="9484" width="12" style="167" customWidth="1"/>
    <col min="9485" max="9485" width="12.5703125" style="167" customWidth="1"/>
    <col min="9486" max="9726" width="8" style="167"/>
    <col min="9727" max="9727" width="40.5703125" style="167" customWidth="1"/>
    <col min="9728" max="9729" width="0" style="167" hidden="1" customWidth="1"/>
    <col min="9730" max="9730" width="13.28515625" style="167" customWidth="1"/>
    <col min="9731" max="9731" width="13.5703125" style="167" customWidth="1"/>
    <col min="9732" max="9732" width="13.85546875" style="167" customWidth="1"/>
    <col min="9733" max="9733" width="13.140625" style="167" customWidth="1"/>
    <col min="9734" max="9734" width="13" style="167" customWidth="1"/>
    <col min="9735" max="9735" width="10.5703125" style="167" customWidth="1"/>
    <col min="9736" max="9736" width="12.5703125" style="167" customWidth="1"/>
    <col min="9737" max="9737" width="0" style="167" hidden="1" customWidth="1"/>
    <col min="9738" max="9739" width="11.85546875" style="167" customWidth="1"/>
    <col min="9740" max="9740" width="12" style="167" customWidth="1"/>
    <col min="9741" max="9741" width="12.5703125" style="167" customWidth="1"/>
    <col min="9742" max="9982" width="8" style="167"/>
    <col min="9983" max="9983" width="40.5703125" style="167" customWidth="1"/>
    <col min="9984" max="9985" width="0" style="167" hidden="1" customWidth="1"/>
    <col min="9986" max="9986" width="13.28515625" style="167" customWidth="1"/>
    <col min="9987" max="9987" width="13.5703125" style="167" customWidth="1"/>
    <col min="9988" max="9988" width="13.85546875" style="167" customWidth="1"/>
    <col min="9989" max="9989" width="13.140625" style="167" customWidth="1"/>
    <col min="9990" max="9990" width="13" style="167" customWidth="1"/>
    <col min="9991" max="9991" width="10.5703125" style="167" customWidth="1"/>
    <col min="9992" max="9992" width="12.5703125" style="167" customWidth="1"/>
    <col min="9993" max="9993" width="0" style="167" hidden="1" customWidth="1"/>
    <col min="9994" max="9995" width="11.85546875" style="167" customWidth="1"/>
    <col min="9996" max="9996" width="12" style="167" customWidth="1"/>
    <col min="9997" max="9997" width="12.5703125" style="167" customWidth="1"/>
    <col min="9998" max="10238" width="8" style="167"/>
    <col min="10239" max="10239" width="40.5703125" style="167" customWidth="1"/>
    <col min="10240" max="10241" width="0" style="167" hidden="1" customWidth="1"/>
    <col min="10242" max="10242" width="13.28515625" style="167" customWidth="1"/>
    <col min="10243" max="10243" width="13.5703125" style="167" customWidth="1"/>
    <col min="10244" max="10244" width="13.85546875" style="167" customWidth="1"/>
    <col min="10245" max="10245" width="13.140625" style="167" customWidth="1"/>
    <col min="10246" max="10246" width="13" style="167" customWidth="1"/>
    <col min="10247" max="10247" width="10.5703125" style="167" customWidth="1"/>
    <col min="10248" max="10248" width="12.5703125" style="167" customWidth="1"/>
    <col min="10249" max="10249" width="0" style="167" hidden="1" customWidth="1"/>
    <col min="10250" max="10251" width="11.85546875" style="167" customWidth="1"/>
    <col min="10252" max="10252" width="12" style="167" customWidth="1"/>
    <col min="10253" max="10253" width="12.5703125" style="167" customWidth="1"/>
    <col min="10254" max="10494" width="8" style="167"/>
    <col min="10495" max="10495" width="40.5703125" style="167" customWidth="1"/>
    <col min="10496" max="10497" width="0" style="167" hidden="1" customWidth="1"/>
    <col min="10498" max="10498" width="13.28515625" style="167" customWidth="1"/>
    <col min="10499" max="10499" width="13.5703125" style="167" customWidth="1"/>
    <col min="10500" max="10500" width="13.85546875" style="167" customWidth="1"/>
    <col min="10501" max="10501" width="13.140625" style="167" customWidth="1"/>
    <col min="10502" max="10502" width="13" style="167" customWidth="1"/>
    <col min="10503" max="10503" width="10.5703125" style="167" customWidth="1"/>
    <col min="10504" max="10504" width="12.5703125" style="167" customWidth="1"/>
    <col min="10505" max="10505" width="0" style="167" hidden="1" customWidth="1"/>
    <col min="10506" max="10507" width="11.85546875" style="167" customWidth="1"/>
    <col min="10508" max="10508" width="12" style="167" customWidth="1"/>
    <col min="10509" max="10509" width="12.5703125" style="167" customWidth="1"/>
    <col min="10510" max="10750" width="8" style="167"/>
    <col min="10751" max="10751" width="40.5703125" style="167" customWidth="1"/>
    <col min="10752" max="10753" width="0" style="167" hidden="1" customWidth="1"/>
    <col min="10754" max="10754" width="13.28515625" style="167" customWidth="1"/>
    <col min="10755" max="10755" width="13.5703125" style="167" customWidth="1"/>
    <col min="10756" max="10756" width="13.85546875" style="167" customWidth="1"/>
    <col min="10757" max="10757" width="13.140625" style="167" customWidth="1"/>
    <col min="10758" max="10758" width="13" style="167" customWidth="1"/>
    <col min="10759" max="10759" width="10.5703125" style="167" customWidth="1"/>
    <col min="10760" max="10760" width="12.5703125" style="167" customWidth="1"/>
    <col min="10761" max="10761" width="0" style="167" hidden="1" customWidth="1"/>
    <col min="10762" max="10763" width="11.85546875" style="167" customWidth="1"/>
    <col min="10764" max="10764" width="12" style="167" customWidth="1"/>
    <col min="10765" max="10765" width="12.5703125" style="167" customWidth="1"/>
    <col min="10766" max="11006" width="8" style="167"/>
    <col min="11007" max="11007" width="40.5703125" style="167" customWidth="1"/>
    <col min="11008" max="11009" width="0" style="167" hidden="1" customWidth="1"/>
    <col min="11010" max="11010" width="13.28515625" style="167" customWidth="1"/>
    <col min="11011" max="11011" width="13.5703125" style="167" customWidth="1"/>
    <col min="11012" max="11012" width="13.85546875" style="167" customWidth="1"/>
    <col min="11013" max="11013" width="13.140625" style="167" customWidth="1"/>
    <col min="11014" max="11014" width="13" style="167" customWidth="1"/>
    <col min="11015" max="11015" width="10.5703125" style="167" customWidth="1"/>
    <col min="11016" max="11016" width="12.5703125" style="167" customWidth="1"/>
    <col min="11017" max="11017" width="0" style="167" hidden="1" customWidth="1"/>
    <col min="11018" max="11019" width="11.85546875" style="167" customWidth="1"/>
    <col min="11020" max="11020" width="12" style="167" customWidth="1"/>
    <col min="11021" max="11021" width="12.5703125" style="167" customWidth="1"/>
    <col min="11022" max="11262" width="8" style="167"/>
    <col min="11263" max="11263" width="40.5703125" style="167" customWidth="1"/>
    <col min="11264" max="11265" width="0" style="167" hidden="1" customWidth="1"/>
    <col min="11266" max="11266" width="13.28515625" style="167" customWidth="1"/>
    <col min="11267" max="11267" width="13.5703125" style="167" customWidth="1"/>
    <col min="11268" max="11268" width="13.85546875" style="167" customWidth="1"/>
    <col min="11269" max="11269" width="13.140625" style="167" customWidth="1"/>
    <col min="11270" max="11270" width="13" style="167" customWidth="1"/>
    <col min="11271" max="11271" width="10.5703125" style="167" customWidth="1"/>
    <col min="11272" max="11272" width="12.5703125" style="167" customWidth="1"/>
    <col min="11273" max="11273" width="0" style="167" hidden="1" customWidth="1"/>
    <col min="11274" max="11275" width="11.85546875" style="167" customWidth="1"/>
    <col min="11276" max="11276" width="12" style="167" customWidth="1"/>
    <col min="11277" max="11277" width="12.5703125" style="167" customWidth="1"/>
    <col min="11278" max="11518" width="8" style="167"/>
    <col min="11519" max="11519" width="40.5703125" style="167" customWidth="1"/>
    <col min="11520" max="11521" width="0" style="167" hidden="1" customWidth="1"/>
    <col min="11522" max="11522" width="13.28515625" style="167" customWidth="1"/>
    <col min="11523" max="11523" width="13.5703125" style="167" customWidth="1"/>
    <col min="11524" max="11524" width="13.85546875" style="167" customWidth="1"/>
    <col min="11525" max="11525" width="13.140625" style="167" customWidth="1"/>
    <col min="11526" max="11526" width="13" style="167" customWidth="1"/>
    <col min="11527" max="11527" width="10.5703125" style="167" customWidth="1"/>
    <col min="11528" max="11528" width="12.5703125" style="167" customWidth="1"/>
    <col min="11529" max="11529" width="0" style="167" hidden="1" customWidth="1"/>
    <col min="11530" max="11531" width="11.85546875" style="167" customWidth="1"/>
    <col min="11532" max="11532" width="12" style="167" customWidth="1"/>
    <col min="11533" max="11533" width="12.5703125" style="167" customWidth="1"/>
    <col min="11534" max="11774" width="8" style="167"/>
    <col min="11775" max="11775" width="40.5703125" style="167" customWidth="1"/>
    <col min="11776" max="11777" width="0" style="167" hidden="1" customWidth="1"/>
    <col min="11778" max="11778" width="13.28515625" style="167" customWidth="1"/>
    <col min="11779" max="11779" width="13.5703125" style="167" customWidth="1"/>
    <col min="11780" max="11780" width="13.85546875" style="167" customWidth="1"/>
    <col min="11781" max="11781" width="13.140625" style="167" customWidth="1"/>
    <col min="11782" max="11782" width="13" style="167" customWidth="1"/>
    <col min="11783" max="11783" width="10.5703125" style="167" customWidth="1"/>
    <col min="11784" max="11784" width="12.5703125" style="167" customWidth="1"/>
    <col min="11785" max="11785" width="0" style="167" hidden="1" customWidth="1"/>
    <col min="11786" max="11787" width="11.85546875" style="167" customWidth="1"/>
    <col min="11788" max="11788" width="12" style="167" customWidth="1"/>
    <col min="11789" max="11789" width="12.5703125" style="167" customWidth="1"/>
    <col min="11790" max="12030" width="8" style="167"/>
    <col min="12031" max="12031" width="40.5703125" style="167" customWidth="1"/>
    <col min="12032" max="12033" width="0" style="167" hidden="1" customWidth="1"/>
    <col min="12034" max="12034" width="13.28515625" style="167" customWidth="1"/>
    <col min="12035" max="12035" width="13.5703125" style="167" customWidth="1"/>
    <col min="12036" max="12036" width="13.85546875" style="167" customWidth="1"/>
    <col min="12037" max="12037" width="13.140625" style="167" customWidth="1"/>
    <col min="12038" max="12038" width="13" style="167" customWidth="1"/>
    <col min="12039" max="12039" width="10.5703125" style="167" customWidth="1"/>
    <col min="12040" max="12040" width="12.5703125" style="167" customWidth="1"/>
    <col min="12041" max="12041" width="0" style="167" hidden="1" customWidth="1"/>
    <col min="12042" max="12043" width="11.85546875" style="167" customWidth="1"/>
    <col min="12044" max="12044" width="12" style="167" customWidth="1"/>
    <col min="12045" max="12045" width="12.5703125" style="167" customWidth="1"/>
    <col min="12046" max="12286" width="8" style="167"/>
    <col min="12287" max="12287" width="40.5703125" style="167" customWidth="1"/>
    <col min="12288" max="12289" width="0" style="167" hidden="1" customWidth="1"/>
    <col min="12290" max="12290" width="13.28515625" style="167" customWidth="1"/>
    <col min="12291" max="12291" width="13.5703125" style="167" customWidth="1"/>
    <col min="12292" max="12292" width="13.85546875" style="167" customWidth="1"/>
    <col min="12293" max="12293" width="13.140625" style="167" customWidth="1"/>
    <col min="12294" max="12294" width="13" style="167" customWidth="1"/>
    <col min="12295" max="12295" width="10.5703125" style="167" customWidth="1"/>
    <col min="12296" max="12296" width="12.5703125" style="167" customWidth="1"/>
    <col min="12297" max="12297" width="0" style="167" hidden="1" customWidth="1"/>
    <col min="12298" max="12299" width="11.85546875" style="167" customWidth="1"/>
    <col min="12300" max="12300" width="12" style="167" customWidth="1"/>
    <col min="12301" max="12301" width="12.5703125" style="167" customWidth="1"/>
    <col min="12302" max="12542" width="8" style="167"/>
    <col min="12543" max="12543" width="40.5703125" style="167" customWidth="1"/>
    <col min="12544" max="12545" width="0" style="167" hidden="1" customWidth="1"/>
    <col min="12546" max="12546" width="13.28515625" style="167" customWidth="1"/>
    <col min="12547" max="12547" width="13.5703125" style="167" customWidth="1"/>
    <col min="12548" max="12548" width="13.85546875" style="167" customWidth="1"/>
    <col min="12549" max="12549" width="13.140625" style="167" customWidth="1"/>
    <col min="12550" max="12550" width="13" style="167" customWidth="1"/>
    <col min="12551" max="12551" width="10.5703125" style="167" customWidth="1"/>
    <col min="12552" max="12552" width="12.5703125" style="167" customWidth="1"/>
    <col min="12553" max="12553" width="0" style="167" hidden="1" customWidth="1"/>
    <col min="12554" max="12555" width="11.85546875" style="167" customWidth="1"/>
    <col min="12556" max="12556" width="12" style="167" customWidth="1"/>
    <col min="12557" max="12557" width="12.5703125" style="167" customWidth="1"/>
    <col min="12558" max="12798" width="8" style="167"/>
    <col min="12799" max="12799" width="40.5703125" style="167" customWidth="1"/>
    <col min="12800" max="12801" width="0" style="167" hidden="1" customWidth="1"/>
    <col min="12802" max="12802" width="13.28515625" style="167" customWidth="1"/>
    <col min="12803" max="12803" width="13.5703125" style="167" customWidth="1"/>
    <col min="12804" max="12804" width="13.85546875" style="167" customWidth="1"/>
    <col min="12805" max="12805" width="13.140625" style="167" customWidth="1"/>
    <col min="12806" max="12806" width="13" style="167" customWidth="1"/>
    <col min="12807" max="12807" width="10.5703125" style="167" customWidth="1"/>
    <col min="12808" max="12808" width="12.5703125" style="167" customWidth="1"/>
    <col min="12809" max="12809" width="0" style="167" hidden="1" customWidth="1"/>
    <col min="12810" max="12811" width="11.85546875" style="167" customWidth="1"/>
    <col min="12812" max="12812" width="12" style="167" customWidth="1"/>
    <col min="12813" max="12813" width="12.5703125" style="167" customWidth="1"/>
    <col min="12814" max="13054" width="8" style="167"/>
    <col min="13055" max="13055" width="40.5703125" style="167" customWidth="1"/>
    <col min="13056" max="13057" width="0" style="167" hidden="1" customWidth="1"/>
    <col min="13058" max="13058" width="13.28515625" style="167" customWidth="1"/>
    <col min="13059" max="13059" width="13.5703125" style="167" customWidth="1"/>
    <col min="13060" max="13060" width="13.85546875" style="167" customWidth="1"/>
    <col min="13061" max="13061" width="13.140625" style="167" customWidth="1"/>
    <col min="13062" max="13062" width="13" style="167" customWidth="1"/>
    <col min="13063" max="13063" width="10.5703125" style="167" customWidth="1"/>
    <col min="13064" max="13064" width="12.5703125" style="167" customWidth="1"/>
    <col min="13065" max="13065" width="0" style="167" hidden="1" customWidth="1"/>
    <col min="13066" max="13067" width="11.85546875" style="167" customWidth="1"/>
    <col min="13068" max="13068" width="12" style="167" customWidth="1"/>
    <col min="13069" max="13069" width="12.5703125" style="167" customWidth="1"/>
    <col min="13070" max="13310" width="8" style="167"/>
    <col min="13311" max="13311" width="40.5703125" style="167" customWidth="1"/>
    <col min="13312" max="13313" width="0" style="167" hidden="1" customWidth="1"/>
    <col min="13314" max="13314" width="13.28515625" style="167" customWidth="1"/>
    <col min="13315" max="13315" width="13.5703125" style="167" customWidth="1"/>
    <col min="13316" max="13316" width="13.85546875" style="167" customWidth="1"/>
    <col min="13317" max="13317" width="13.140625" style="167" customWidth="1"/>
    <col min="13318" max="13318" width="13" style="167" customWidth="1"/>
    <col min="13319" max="13319" width="10.5703125" style="167" customWidth="1"/>
    <col min="13320" max="13320" width="12.5703125" style="167" customWidth="1"/>
    <col min="13321" max="13321" width="0" style="167" hidden="1" customWidth="1"/>
    <col min="13322" max="13323" width="11.85546875" style="167" customWidth="1"/>
    <col min="13324" max="13324" width="12" style="167" customWidth="1"/>
    <col min="13325" max="13325" width="12.5703125" style="167" customWidth="1"/>
    <col min="13326" max="13566" width="8" style="167"/>
    <col min="13567" max="13567" width="40.5703125" style="167" customWidth="1"/>
    <col min="13568" max="13569" width="0" style="167" hidden="1" customWidth="1"/>
    <col min="13570" max="13570" width="13.28515625" style="167" customWidth="1"/>
    <col min="13571" max="13571" width="13.5703125" style="167" customWidth="1"/>
    <col min="13572" max="13572" width="13.85546875" style="167" customWidth="1"/>
    <col min="13573" max="13573" width="13.140625" style="167" customWidth="1"/>
    <col min="13574" max="13574" width="13" style="167" customWidth="1"/>
    <col min="13575" max="13575" width="10.5703125" style="167" customWidth="1"/>
    <col min="13576" max="13576" width="12.5703125" style="167" customWidth="1"/>
    <col min="13577" max="13577" width="0" style="167" hidden="1" customWidth="1"/>
    <col min="13578" max="13579" width="11.85546875" style="167" customWidth="1"/>
    <col min="13580" max="13580" width="12" style="167" customWidth="1"/>
    <col min="13581" max="13581" width="12.5703125" style="167" customWidth="1"/>
    <col min="13582" max="13822" width="8" style="167"/>
    <col min="13823" max="13823" width="40.5703125" style="167" customWidth="1"/>
    <col min="13824" max="13825" width="0" style="167" hidden="1" customWidth="1"/>
    <col min="13826" max="13826" width="13.28515625" style="167" customWidth="1"/>
    <col min="13827" max="13827" width="13.5703125" style="167" customWidth="1"/>
    <col min="13828" max="13828" width="13.85546875" style="167" customWidth="1"/>
    <col min="13829" max="13829" width="13.140625" style="167" customWidth="1"/>
    <col min="13830" max="13830" width="13" style="167" customWidth="1"/>
    <col min="13831" max="13831" width="10.5703125" style="167" customWidth="1"/>
    <col min="13832" max="13832" width="12.5703125" style="167" customWidth="1"/>
    <col min="13833" max="13833" width="0" style="167" hidden="1" customWidth="1"/>
    <col min="13834" max="13835" width="11.85546875" style="167" customWidth="1"/>
    <col min="13836" max="13836" width="12" style="167" customWidth="1"/>
    <col min="13837" max="13837" width="12.5703125" style="167" customWidth="1"/>
    <col min="13838" max="14078" width="8" style="167"/>
    <col min="14079" max="14079" width="40.5703125" style="167" customWidth="1"/>
    <col min="14080" max="14081" width="0" style="167" hidden="1" customWidth="1"/>
    <col min="14082" max="14082" width="13.28515625" style="167" customWidth="1"/>
    <col min="14083" max="14083" width="13.5703125" style="167" customWidth="1"/>
    <col min="14084" max="14084" width="13.85546875" style="167" customWidth="1"/>
    <col min="14085" max="14085" width="13.140625" style="167" customWidth="1"/>
    <col min="14086" max="14086" width="13" style="167" customWidth="1"/>
    <col min="14087" max="14087" width="10.5703125" style="167" customWidth="1"/>
    <col min="14088" max="14088" width="12.5703125" style="167" customWidth="1"/>
    <col min="14089" max="14089" width="0" style="167" hidden="1" customWidth="1"/>
    <col min="14090" max="14091" width="11.85546875" style="167" customWidth="1"/>
    <col min="14092" max="14092" width="12" style="167" customWidth="1"/>
    <col min="14093" max="14093" width="12.5703125" style="167" customWidth="1"/>
    <col min="14094" max="14334" width="8" style="167"/>
    <col min="14335" max="14335" width="40.5703125" style="167" customWidth="1"/>
    <col min="14336" max="14337" width="0" style="167" hidden="1" customWidth="1"/>
    <col min="14338" max="14338" width="13.28515625" style="167" customWidth="1"/>
    <col min="14339" max="14339" width="13.5703125" style="167" customWidth="1"/>
    <col min="14340" max="14340" width="13.85546875" style="167" customWidth="1"/>
    <col min="14341" max="14341" width="13.140625" style="167" customWidth="1"/>
    <col min="14342" max="14342" width="13" style="167" customWidth="1"/>
    <col min="14343" max="14343" width="10.5703125" style="167" customWidth="1"/>
    <col min="14344" max="14344" width="12.5703125" style="167" customWidth="1"/>
    <col min="14345" max="14345" width="0" style="167" hidden="1" customWidth="1"/>
    <col min="14346" max="14347" width="11.85546875" style="167" customWidth="1"/>
    <col min="14348" max="14348" width="12" style="167" customWidth="1"/>
    <col min="14349" max="14349" width="12.5703125" style="167" customWidth="1"/>
    <col min="14350" max="14590" width="8" style="167"/>
    <col min="14591" max="14591" width="40.5703125" style="167" customWidth="1"/>
    <col min="14592" max="14593" width="0" style="167" hidden="1" customWidth="1"/>
    <col min="14594" max="14594" width="13.28515625" style="167" customWidth="1"/>
    <col min="14595" max="14595" width="13.5703125" style="167" customWidth="1"/>
    <col min="14596" max="14596" width="13.85546875" style="167" customWidth="1"/>
    <col min="14597" max="14597" width="13.140625" style="167" customWidth="1"/>
    <col min="14598" max="14598" width="13" style="167" customWidth="1"/>
    <col min="14599" max="14599" width="10.5703125" style="167" customWidth="1"/>
    <col min="14600" max="14600" width="12.5703125" style="167" customWidth="1"/>
    <col min="14601" max="14601" width="0" style="167" hidden="1" customWidth="1"/>
    <col min="14602" max="14603" width="11.85546875" style="167" customWidth="1"/>
    <col min="14604" max="14604" width="12" style="167" customWidth="1"/>
    <col min="14605" max="14605" width="12.5703125" style="167" customWidth="1"/>
    <col min="14606" max="14846" width="8" style="167"/>
    <col min="14847" max="14847" width="40.5703125" style="167" customWidth="1"/>
    <col min="14848" max="14849" width="0" style="167" hidden="1" customWidth="1"/>
    <col min="14850" max="14850" width="13.28515625" style="167" customWidth="1"/>
    <col min="14851" max="14851" width="13.5703125" style="167" customWidth="1"/>
    <col min="14852" max="14852" width="13.85546875" style="167" customWidth="1"/>
    <col min="14853" max="14853" width="13.140625" style="167" customWidth="1"/>
    <col min="14854" max="14854" width="13" style="167" customWidth="1"/>
    <col min="14855" max="14855" width="10.5703125" style="167" customWidth="1"/>
    <col min="14856" max="14856" width="12.5703125" style="167" customWidth="1"/>
    <col min="14857" max="14857" width="0" style="167" hidden="1" customWidth="1"/>
    <col min="14858" max="14859" width="11.85546875" style="167" customWidth="1"/>
    <col min="14860" max="14860" width="12" style="167" customWidth="1"/>
    <col min="14861" max="14861" width="12.5703125" style="167" customWidth="1"/>
    <col min="14862" max="15102" width="8" style="167"/>
    <col min="15103" max="15103" width="40.5703125" style="167" customWidth="1"/>
    <col min="15104" max="15105" width="0" style="167" hidden="1" customWidth="1"/>
    <col min="15106" max="15106" width="13.28515625" style="167" customWidth="1"/>
    <col min="15107" max="15107" width="13.5703125" style="167" customWidth="1"/>
    <col min="15108" max="15108" width="13.85546875" style="167" customWidth="1"/>
    <col min="15109" max="15109" width="13.140625" style="167" customWidth="1"/>
    <col min="15110" max="15110" width="13" style="167" customWidth="1"/>
    <col min="15111" max="15111" width="10.5703125" style="167" customWidth="1"/>
    <col min="15112" max="15112" width="12.5703125" style="167" customWidth="1"/>
    <col min="15113" max="15113" width="0" style="167" hidden="1" customWidth="1"/>
    <col min="15114" max="15115" width="11.85546875" style="167" customWidth="1"/>
    <col min="15116" max="15116" width="12" style="167" customWidth="1"/>
    <col min="15117" max="15117" width="12.5703125" style="167" customWidth="1"/>
    <col min="15118" max="15358" width="8" style="167"/>
    <col min="15359" max="15359" width="40.5703125" style="167" customWidth="1"/>
    <col min="15360" max="15361" width="0" style="167" hidden="1" customWidth="1"/>
    <col min="15362" max="15362" width="13.28515625" style="167" customWidth="1"/>
    <col min="15363" max="15363" width="13.5703125" style="167" customWidth="1"/>
    <col min="15364" max="15364" width="13.85546875" style="167" customWidth="1"/>
    <col min="15365" max="15365" width="13.140625" style="167" customWidth="1"/>
    <col min="15366" max="15366" width="13" style="167" customWidth="1"/>
    <col min="15367" max="15367" width="10.5703125" style="167" customWidth="1"/>
    <col min="15368" max="15368" width="12.5703125" style="167" customWidth="1"/>
    <col min="15369" max="15369" width="0" style="167" hidden="1" customWidth="1"/>
    <col min="15370" max="15371" width="11.85546875" style="167" customWidth="1"/>
    <col min="15372" max="15372" width="12" style="167" customWidth="1"/>
    <col min="15373" max="15373" width="12.5703125" style="167" customWidth="1"/>
    <col min="15374" max="15614" width="8" style="167"/>
    <col min="15615" max="15615" width="40.5703125" style="167" customWidth="1"/>
    <col min="15616" max="15617" width="0" style="167" hidden="1" customWidth="1"/>
    <col min="15618" max="15618" width="13.28515625" style="167" customWidth="1"/>
    <col min="15619" max="15619" width="13.5703125" style="167" customWidth="1"/>
    <col min="15620" max="15620" width="13.85546875" style="167" customWidth="1"/>
    <col min="15621" max="15621" width="13.140625" style="167" customWidth="1"/>
    <col min="15622" max="15622" width="13" style="167" customWidth="1"/>
    <col min="15623" max="15623" width="10.5703125" style="167" customWidth="1"/>
    <col min="15624" max="15624" width="12.5703125" style="167" customWidth="1"/>
    <col min="15625" max="15625" width="0" style="167" hidden="1" customWidth="1"/>
    <col min="15626" max="15627" width="11.85546875" style="167" customWidth="1"/>
    <col min="15628" max="15628" width="12" style="167" customWidth="1"/>
    <col min="15629" max="15629" width="12.5703125" style="167" customWidth="1"/>
    <col min="15630" max="15870" width="8" style="167"/>
    <col min="15871" max="15871" width="40.5703125" style="167" customWidth="1"/>
    <col min="15872" max="15873" width="0" style="167" hidden="1" customWidth="1"/>
    <col min="15874" max="15874" width="13.28515625" style="167" customWidth="1"/>
    <col min="15875" max="15875" width="13.5703125" style="167" customWidth="1"/>
    <col min="15876" max="15876" width="13.85546875" style="167" customWidth="1"/>
    <col min="15877" max="15877" width="13.140625" style="167" customWidth="1"/>
    <col min="15878" max="15878" width="13" style="167" customWidth="1"/>
    <col min="15879" max="15879" width="10.5703125" style="167" customWidth="1"/>
    <col min="15880" max="15880" width="12.5703125" style="167" customWidth="1"/>
    <col min="15881" max="15881" width="0" style="167" hidden="1" customWidth="1"/>
    <col min="15882" max="15883" width="11.85546875" style="167" customWidth="1"/>
    <col min="15884" max="15884" width="12" style="167" customWidth="1"/>
    <col min="15885" max="15885" width="12.5703125" style="167" customWidth="1"/>
    <col min="15886" max="16126" width="8" style="167"/>
    <col min="16127" max="16127" width="40.5703125" style="167" customWidth="1"/>
    <col min="16128" max="16129" width="0" style="167" hidden="1" customWidth="1"/>
    <col min="16130" max="16130" width="13.28515625" style="167" customWidth="1"/>
    <col min="16131" max="16131" width="13.5703125" style="167" customWidth="1"/>
    <col min="16132" max="16132" width="13.85546875" style="167" customWidth="1"/>
    <col min="16133" max="16133" width="13.140625" style="167" customWidth="1"/>
    <col min="16134" max="16134" width="13" style="167" customWidth="1"/>
    <col min="16135" max="16135" width="10.5703125" style="167" customWidth="1"/>
    <col min="16136" max="16136" width="12.5703125" style="167" customWidth="1"/>
    <col min="16137" max="16137" width="0" style="167" hidden="1" customWidth="1"/>
    <col min="16138" max="16139" width="11.85546875" style="167" customWidth="1"/>
    <col min="16140" max="16140" width="12" style="167" customWidth="1"/>
    <col min="16141" max="16141" width="12.5703125" style="167" customWidth="1"/>
    <col min="16142" max="16384" width="8" style="167"/>
  </cols>
  <sheetData>
    <row r="1" spans="1:13" s="151" customFormat="1" ht="15" customHeight="1" x14ac:dyDescent="0.2">
      <c r="A1" s="144" t="str">
        <f>[1]BYDEPT!A1</f>
        <v>CY 2016 PROGRAM, ALLOTMENT RELEASES, BALANCE</v>
      </c>
      <c r="B1" s="145"/>
      <c r="C1" s="145"/>
      <c r="D1" s="145"/>
      <c r="E1" s="146"/>
      <c r="F1" s="147"/>
      <c r="G1" s="147"/>
      <c r="H1" s="147"/>
      <c r="I1" s="148"/>
      <c r="J1" s="149"/>
      <c r="K1" s="150"/>
      <c r="L1" s="149"/>
      <c r="M1" s="150"/>
    </row>
    <row r="2" spans="1:13" s="151" customFormat="1" ht="15" customHeight="1" x14ac:dyDescent="0.2">
      <c r="A2" s="144" t="str">
        <f>[1]BYDEPT!A2</f>
        <v>JANUARY 1-31, 2016</v>
      </c>
      <c r="B2" s="145"/>
      <c r="C2" s="145"/>
      <c r="D2" s="145"/>
      <c r="E2" s="152"/>
      <c r="F2" s="146"/>
      <c r="G2" s="146"/>
      <c r="H2" s="153"/>
      <c r="I2" s="154"/>
      <c r="J2" s="152"/>
      <c r="K2" s="150"/>
      <c r="L2" s="152"/>
      <c r="M2" s="150"/>
    </row>
    <row r="3" spans="1:13" s="159" customFormat="1" ht="15.75" customHeight="1" x14ac:dyDescent="0.2">
      <c r="A3" s="145" t="s">
        <v>0</v>
      </c>
      <c r="B3" s="145"/>
      <c r="C3" s="145"/>
      <c r="D3" s="145"/>
      <c r="E3" s="155"/>
      <c r="F3" s="155"/>
      <c r="G3" s="155"/>
      <c r="H3" s="156"/>
      <c r="I3" s="157"/>
      <c r="J3" s="155"/>
      <c r="K3" s="158"/>
      <c r="L3" s="155"/>
      <c r="M3" s="158"/>
    </row>
    <row r="4" spans="1:13" ht="27" customHeight="1" x14ac:dyDescent="0.2">
      <c r="A4" s="160" t="s">
        <v>1</v>
      </c>
      <c r="B4" s="161" t="s">
        <v>319</v>
      </c>
      <c r="C4" s="161" t="s">
        <v>285</v>
      </c>
      <c r="D4" s="161" t="s">
        <v>286</v>
      </c>
      <c r="E4" s="162" t="s">
        <v>320</v>
      </c>
      <c r="F4" s="163"/>
      <c r="G4" s="164"/>
      <c r="H4" s="165" t="s">
        <v>14</v>
      </c>
      <c r="I4" s="166" t="s">
        <v>4</v>
      </c>
      <c r="J4" s="165" t="s">
        <v>15</v>
      </c>
      <c r="L4" s="168" t="s">
        <v>271</v>
      </c>
    </row>
    <row r="5" spans="1:13" ht="10.5" customHeight="1" x14ac:dyDescent="0.2">
      <c r="A5" s="160"/>
      <c r="B5" s="169"/>
      <c r="C5" s="169"/>
      <c r="D5" s="169"/>
      <c r="E5" s="170" t="s">
        <v>2</v>
      </c>
      <c r="F5" s="171" t="s">
        <v>299</v>
      </c>
      <c r="G5" s="162" t="s">
        <v>16</v>
      </c>
      <c r="H5" s="172"/>
      <c r="I5" s="173"/>
      <c r="J5" s="172"/>
      <c r="L5" s="174"/>
    </row>
    <row r="6" spans="1:13" ht="17.25" customHeight="1" x14ac:dyDescent="0.2">
      <c r="A6" s="160"/>
      <c r="B6" s="175"/>
      <c r="C6" s="175"/>
      <c r="D6" s="175"/>
      <c r="E6" s="170"/>
      <c r="F6" s="171"/>
      <c r="G6" s="162"/>
      <c r="H6" s="176"/>
      <c r="I6" s="177"/>
      <c r="J6" s="176"/>
      <c r="L6" s="178"/>
    </row>
    <row r="7" spans="1:13" ht="19.5" customHeight="1" x14ac:dyDescent="0.2">
      <c r="A7" s="179" t="s">
        <v>321</v>
      </c>
      <c r="B7" s="180"/>
      <c r="C7" s="180"/>
      <c r="D7" s="180"/>
      <c r="E7" s="181">
        <f>E8+E92</f>
        <v>2071104596</v>
      </c>
      <c r="F7" s="182">
        <f>F8+F92</f>
        <v>0</v>
      </c>
      <c r="G7" s="183">
        <f>G8+G92</f>
        <v>2071104596</v>
      </c>
      <c r="H7" s="184">
        <f>H8+H92</f>
        <v>1463517537</v>
      </c>
      <c r="I7" s="185">
        <f>H7/G7</f>
        <v>0.70663622678764992</v>
      </c>
      <c r="J7" s="184">
        <f>J8+J92</f>
        <v>607587059</v>
      </c>
      <c r="L7" s="184"/>
    </row>
    <row r="8" spans="1:13" s="191" customFormat="1" ht="18.75" customHeight="1" x14ac:dyDescent="0.2">
      <c r="A8" s="186" t="s">
        <v>17</v>
      </c>
      <c r="B8" s="186"/>
      <c r="C8" s="186"/>
      <c r="D8" s="186"/>
      <c r="E8" s="187">
        <f>SUM(E9:E15)+SUM(E18:E23)+SUM(E26:E28)+SUM(E31:E32)+SUM(E35:E51)</f>
        <v>1662817041</v>
      </c>
      <c r="F8" s="187">
        <f>SUM(F9:F15)+SUM(F18:F23)+SUM(F26:F28)+SUM(F31:F32)+SUM(F35:F51)</f>
        <v>0</v>
      </c>
      <c r="G8" s="188">
        <f>SUM(G9:G15)+SUM(G18:G23)+SUM(G26:G28)+SUM(G31:G32)+SUM(G35:G51)</f>
        <v>1662817041</v>
      </c>
      <c r="H8" s="189">
        <f>SUM(H9:H15)+SUM(H18:H23)+SUM(H26:H28)+SUM(H31:H32)+SUM(H35:H51)</f>
        <v>1421337372</v>
      </c>
      <c r="I8" s="190">
        <f t="shared" ref="I8:I49" si="0">H8/G8</f>
        <v>0.85477676554554871</v>
      </c>
      <c r="J8" s="189">
        <f>SUM(J9:J15)+SUM(J18:J23)+SUM(J26:J28)+SUM(J31:J32)+SUM(J35:J51)</f>
        <v>241479669</v>
      </c>
      <c r="L8" s="189"/>
      <c r="M8" s="192"/>
    </row>
    <row r="9" spans="1:13" ht="18" customHeight="1" x14ac:dyDescent="0.2">
      <c r="A9" s="193" t="s">
        <v>18</v>
      </c>
      <c r="B9" s="26"/>
      <c r="C9" s="26"/>
      <c r="D9" s="26"/>
      <c r="E9" s="27">
        <f>'[1]BYDEPT-adj'!F9</f>
        <v>13558427</v>
      </c>
      <c r="F9" s="27">
        <f>'[1]BYDEPT-adj'!AE9</f>
        <v>0</v>
      </c>
      <c r="G9" s="194">
        <f t="shared" ref="G9:G14" si="1">E9+F9</f>
        <v>13558427</v>
      </c>
      <c r="H9" s="195">
        <f>'[1]BYDEPT-adj'!BD9</f>
        <v>12742220</v>
      </c>
      <c r="I9" s="140">
        <f t="shared" si="0"/>
        <v>0.9398007600734215</v>
      </c>
      <c r="J9" s="195">
        <f t="shared" ref="J9:J14" si="2">G9-H9</f>
        <v>816207</v>
      </c>
      <c r="L9" s="195"/>
    </row>
    <row r="10" spans="1:13" ht="16.5" customHeight="1" x14ac:dyDescent="0.2">
      <c r="A10" s="193" t="s">
        <v>19</v>
      </c>
      <c r="B10" s="26"/>
      <c r="C10" s="26"/>
      <c r="D10" s="26"/>
      <c r="E10" s="27">
        <f>'[1]BYDEPT-adj'!F10</f>
        <v>2825998</v>
      </c>
      <c r="F10" s="27">
        <f>'[1]BYDEPT-adj'!AE10</f>
        <v>0</v>
      </c>
      <c r="G10" s="194">
        <f t="shared" si="1"/>
        <v>2825998</v>
      </c>
      <c r="H10" s="195">
        <f>'[1]BYDEPT-adj'!BD10</f>
        <v>2561403</v>
      </c>
      <c r="I10" s="140">
        <f t="shared" si="0"/>
        <v>0.9063711297743311</v>
      </c>
      <c r="J10" s="195">
        <f t="shared" si="2"/>
        <v>264595</v>
      </c>
      <c r="L10" s="195"/>
    </row>
    <row r="11" spans="1:13" ht="16.5" customHeight="1" x14ac:dyDescent="0.2">
      <c r="A11" s="193" t="s">
        <v>20</v>
      </c>
      <c r="B11" s="26"/>
      <c r="C11" s="26"/>
      <c r="D11" s="26"/>
      <c r="E11" s="27">
        <f>'[1]BYDEPT-adj'!F11</f>
        <v>500000</v>
      </c>
      <c r="F11" s="27">
        <f>'[1]BYDEPT-adj'!AE11</f>
        <v>0</v>
      </c>
      <c r="G11" s="194">
        <f t="shared" si="1"/>
        <v>500000</v>
      </c>
      <c r="H11" s="195">
        <f>'[1]BYDEPT-adj'!BD11</f>
        <v>229295</v>
      </c>
      <c r="I11" s="140">
        <f t="shared" si="0"/>
        <v>0.45859</v>
      </c>
      <c r="J11" s="195">
        <f t="shared" si="2"/>
        <v>270705</v>
      </c>
      <c r="L11" s="195"/>
    </row>
    <row r="12" spans="1:13" ht="16.5" customHeight="1" x14ac:dyDescent="0.2">
      <c r="A12" s="193" t="s">
        <v>21</v>
      </c>
      <c r="B12" s="26"/>
      <c r="C12" s="26"/>
      <c r="D12" s="26"/>
      <c r="E12" s="27">
        <f>'[1]BYDEPT-adj'!F12</f>
        <v>10132358</v>
      </c>
      <c r="F12" s="27">
        <f>'[1]BYDEPT-adj'!AE12</f>
        <v>0</v>
      </c>
      <c r="G12" s="194">
        <f t="shared" si="1"/>
        <v>10132358</v>
      </c>
      <c r="H12" s="195">
        <f>'[1]BYDEPT-adj'!BD12</f>
        <v>9979576</v>
      </c>
      <c r="I12" s="140">
        <f t="shared" si="0"/>
        <v>0.98492137762996534</v>
      </c>
      <c r="J12" s="195">
        <f t="shared" si="2"/>
        <v>152782</v>
      </c>
      <c r="L12" s="195"/>
    </row>
    <row r="13" spans="1:13" ht="16.5" customHeight="1" x14ac:dyDescent="0.2">
      <c r="A13" s="193" t="s">
        <v>22</v>
      </c>
      <c r="B13" s="26"/>
      <c r="C13" s="26"/>
      <c r="D13" s="26"/>
      <c r="E13" s="27">
        <f>'[1]BYDEPT-adj'!F13</f>
        <v>48447476</v>
      </c>
      <c r="F13" s="27">
        <f>'[1]BYDEPT-adj'!AE13</f>
        <v>-7377167</v>
      </c>
      <c r="G13" s="194">
        <f t="shared" si="1"/>
        <v>41070309</v>
      </c>
      <c r="H13" s="195">
        <f>'[1]BYDEPT-adj'!BD13</f>
        <v>40958704</v>
      </c>
      <c r="I13" s="140">
        <f t="shared" si="0"/>
        <v>0.99728258679524417</v>
      </c>
      <c r="J13" s="195">
        <f t="shared" si="2"/>
        <v>111605</v>
      </c>
      <c r="L13" s="195"/>
    </row>
    <row r="14" spans="1:13" ht="16.5" customHeight="1" x14ac:dyDescent="0.2">
      <c r="A14" s="193" t="s">
        <v>23</v>
      </c>
      <c r="B14" s="26"/>
      <c r="C14" s="26"/>
      <c r="D14" s="26"/>
      <c r="E14" s="27">
        <f>'[1]BYDEPT-adj'!F14</f>
        <v>1385609</v>
      </c>
      <c r="F14" s="27">
        <f>'[1]BYDEPT-adj'!AE14</f>
        <v>41352</v>
      </c>
      <c r="G14" s="194">
        <f t="shared" si="1"/>
        <v>1426961</v>
      </c>
      <c r="H14" s="195">
        <f>'[1]BYDEPT-adj'!BD14</f>
        <v>1409832</v>
      </c>
      <c r="I14" s="140">
        <f t="shared" si="0"/>
        <v>0.9879961680802769</v>
      </c>
      <c r="J14" s="195">
        <f t="shared" si="2"/>
        <v>17129</v>
      </c>
      <c r="L14" s="195"/>
    </row>
    <row r="15" spans="1:13" ht="16.5" customHeight="1" x14ac:dyDescent="0.2">
      <c r="A15" s="193" t="s">
        <v>24</v>
      </c>
      <c r="B15" s="26"/>
      <c r="C15" s="26"/>
      <c r="D15" s="26"/>
      <c r="E15" s="27">
        <f>+[1]BYDEPT!F15</f>
        <v>411905257</v>
      </c>
      <c r="F15" s="27">
        <f>SUM(F16:F17)</f>
        <v>0</v>
      </c>
      <c r="G15" s="194">
        <f>SUM(G16:G17)</f>
        <v>411905257</v>
      </c>
      <c r="H15" s="195">
        <f>SUM(H16:H17)</f>
        <v>300290004</v>
      </c>
      <c r="I15" s="140">
        <f t="shared" si="0"/>
        <v>0.72902687911069797</v>
      </c>
      <c r="J15" s="195">
        <f>SUM(J16:J17)</f>
        <v>111615253</v>
      </c>
      <c r="L15" s="195"/>
    </row>
    <row r="16" spans="1:13" ht="15.75" hidden="1" customHeight="1" x14ac:dyDescent="0.2">
      <c r="A16" s="193" t="s">
        <v>25</v>
      </c>
      <c r="B16" s="26"/>
      <c r="C16" s="26"/>
      <c r="D16" s="26"/>
      <c r="E16" s="27">
        <f>'[1]BYDEPT-adj'!F16</f>
        <v>57292951</v>
      </c>
      <c r="F16" s="27">
        <f>'[1]BYDEPT-adj'!AE16</f>
        <v>37666713</v>
      </c>
      <c r="G16" s="194">
        <f t="shared" ref="G16:G22" si="3">E16+F16</f>
        <v>94959664</v>
      </c>
      <c r="H16" s="195">
        <f>'[1]BYDEPT-adj'!BD16</f>
        <v>54715506</v>
      </c>
      <c r="I16" s="140">
        <f t="shared" si="0"/>
        <v>0.57619734206304685</v>
      </c>
      <c r="J16" s="195">
        <f t="shared" ref="J16:J22" si="4">G16-H16</f>
        <v>40244158</v>
      </c>
      <c r="L16" s="195"/>
    </row>
    <row r="17" spans="1:12" ht="16.5" hidden="1" customHeight="1" x14ac:dyDescent="0.2">
      <c r="A17" s="193" t="s">
        <v>26</v>
      </c>
      <c r="B17" s="26"/>
      <c r="C17" s="26"/>
      <c r="D17" s="26"/>
      <c r="E17" s="27">
        <f>'[1]BYDEPT-adj'!F17</f>
        <v>354612306</v>
      </c>
      <c r="F17" s="27">
        <f>'[1]BYDEPT-adj'!AE17</f>
        <v>-37666713</v>
      </c>
      <c r="G17" s="194">
        <f t="shared" si="3"/>
        <v>316945593</v>
      </c>
      <c r="H17" s="195">
        <f>'[1]BYDEPT-adj'!BD17</f>
        <v>245574498</v>
      </c>
      <c r="I17" s="140">
        <f t="shared" si="0"/>
        <v>0.77481594135937393</v>
      </c>
      <c r="J17" s="195">
        <f t="shared" si="4"/>
        <v>71371095</v>
      </c>
      <c r="L17" s="195"/>
    </row>
    <row r="18" spans="1:12" ht="16.5" customHeight="1" x14ac:dyDescent="0.2">
      <c r="A18" s="193" t="s">
        <v>27</v>
      </c>
      <c r="B18" s="26"/>
      <c r="C18" s="26"/>
      <c r="D18" s="26"/>
      <c r="E18" s="27">
        <f>'[1]BYDEPT-adj'!F18</f>
        <v>47414727</v>
      </c>
      <c r="F18" s="27">
        <f>'[1]BYDEPT-adj'!AE18</f>
        <v>0</v>
      </c>
      <c r="G18" s="194">
        <f t="shared" si="3"/>
        <v>47414727</v>
      </c>
      <c r="H18" s="195">
        <f>'[1]BYDEPT-adj'!BD18</f>
        <v>41816835</v>
      </c>
      <c r="I18" s="140">
        <f t="shared" si="0"/>
        <v>0.88193769416831191</v>
      </c>
      <c r="J18" s="195">
        <f t="shared" si="4"/>
        <v>5597892</v>
      </c>
      <c r="L18" s="195"/>
    </row>
    <row r="19" spans="1:12" ht="16.5" customHeight="1" x14ac:dyDescent="0.2">
      <c r="A19" s="193" t="s">
        <v>28</v>
      </c>
      <c r="B19" s="26"/>
      <c r="C19" s="26"/>
      <c r="D19" s="26"/>
      <c r="E19" s="27">
        <f>'[1]BYDEPT-adj'!F19</f>
        <v>795440</v>
      </c>
      <c r="F19" s="27">
        <f>'[1]BYDEPT-adj'!AE19</f>
        <v>0</v>
      </c>
      <c r="G19" s="194">
        <f t="shared" si="3"/>
        <v>795440</v>
      </c>
      <c r="H19" s="195">
        <f>'[1]BYDEPT-adj'!BD19</f>
        <v>760865</v>
      </c>
      <c r="I19" s="140">
        <f t="shared" si="0"/>
        <v>0.95653349089811923</v>
      </c>
      <c r="J19" s="195">
        <f t="shared" si="4"/>
        <v>34575</v>
      </c>
      <c r="L19" s="195"/>
    </row>
    <row r="20" spans="1:12" ht="16.5" customHeight="1" x14ac:dyDescent="0.2">
      <c r="A20" s="193" t="s">
        <v>29</v>
      </c>
      <c r="B20" s="26"/>
      <c r="C20" s="26"/>
      <c r="D20" s="26"/>
      <c r="E20" s="27">
        <f>'[1]BYDEPT-adj'!F20</f>
        <v>21843120</v>
      </c>
      <c r="F20" s="27">
        <f>'[1]BYDEPT-adj'!AE20</f>
        <v>0</v>
      </c>
      <c r="G20" s="194">
        <f t="shared" si="3"/>
        <v>21843120</v>
      </c>
      <c r="H20" s="195">
        <f>'[1]BYDEPT-adj'!BD20</f>
        <v>21789635</v>
      </c>
      <c r="I20" s="140">
        <f t="shared" si="0"/>
        <v>0.99755140291313693</v>
      </c>
      <c r="J20" s="195">
        <f t="shared" si="4"/>
        <v>53485</v>
      </c>
      <c r="L20" s="195"/>
    </row>
    <row r="21" spans="1:12" ht="16.5" customHeight="1" x14ac:dyDescent="0.2">
      <c r="A21" s="193" t="s">
        <v>30</v>
      </c>
      <c r="B21" s="26"/>
      <c r="C21" s="26"/>
      <c r="D21" s="26"/>
      <c r="E21" s="27">
        <f>'[1]BYDEPT-adj'!F21</f>
        <v>18742524</v>
      </c>
      <c r="F21" s="27">
        <f>'[1]BYDEPT-adj'!AE21</f>
        <v>0</v>
      </c>
      <c r="G21" s="194">
        <f t="shared" si="3"/>
        <v>18742524</v>
      </c>
      <c r="H21" s="195">
        <f>'[1]BYDEPT-adj'!BD21</f>
        <v>18342689</v>
      </c>
      <c r="I21" s="140">
        <f t="shared" si="0"/>
        <v>0.97866696075725979</v>
      </c>
      <c r="J21" s="195">
        <f t="shared" si="4"/>
        <v>399835</v>
      </c>
      <c r="L21" s="195"/>
    </row>
    <row r="22" spans="1:12" ht="16.5" customHeight="1" x14ac:dyDescent="0.2">
      <c r="A22" s="193" t="s">
        <v>31</v>
      </c>
      <c r="B22" s="26"/>
      <c r="C22" s="26"/>
      <c r="D22" s="26"/>
      <c r="E22" s="27">
        <f>'[1]BYDEPT-adj'!F22</f>
        <v>20675618</v>
      </c>
      <c r="F22" s="27">
        <f>'[1]BYDEPT-adj'!AE22</f>
        <v>0</v>
      </c>
      <c r="G22" s="194">
        <f t="shared" si="3"/>
        <v>20675618</v>
      </c>
      <c r="H22" s="195">
        <f>'[1]BYDEPT-adj'!BD22</f>
        <v>17540521</v>
      </c>
      <c r="I22" s="140">
        <f t="shared" si="0"/>
        <v>0.84836743453085661</v>
      </c>
      <c r="J22" s="195">
        <f t="shared" si="4"/>
        <v>3135097</v>
      </c>
      <c r="L22" s="195"/>
    </row>
    <row r="23" spans="1:12" ht="16.5" customHeight="1" x14ac:dyDescent="0.2">
      <c r="A23" s="193" t="s">
        <v>32</v>
      </c>
      <c r="B23" s="26"/>
      <c r="C23" s="26"/>
      <c r="D23" s="26"/>
      <c r="E23" s="27">
        <f>+[1]BYDEPT!F23</f>
        <v>123510788</v>
      </c>
      <c r="F23" s="27">
        <f>SUM(F24:F25)</f>
        <v>-3446632</v>
      </c>
      <c r="G23" s="194">
        <f>SUM(G24:G25)</f>
        <v>120064156</v>
      </c>
      <c r="H23" s="195">
        <f>SUM(H24:H25)</f>
        <v>67622714</v>
      </c>
      <c r="I23" s="140">
        <f t="shared" si="0"/>
        <v>0.56322149967888835</v>
      </c>
      <c r="J23" s="195">
        <f>SUM(J24:J25)</f>
        <v>52441442</v>
      </c>
      <c r="L23" s="195"/>
    </row>
    <row r="24" spans="1:12" ht="16.5" hidden="1" customHeight="1" x14ac:dyDescent="0.2">
      <c r="A24" s="193" t="s">
        <v>25</v>
      </c>
      <c r="B24" s="26"/>
      <c r="C24" s="26"/>
      <c r="D24" s="26"/>
      <c r="E24" s="27">
        <f>'[1]BYDEPT-adj'!F24</f>
        <v>43224331</v>
      </c>
      <c r="F24" s="27">
        <f>'[1]BYDEPT-adj'!AE24</f>
        <v>5964214</v>
      </c>
      <c r="G24" s="194">
        <f t="shared" ref="G24:G27" si="5">E24+F24</f>
        <v>49188545</v>
      </c>
      <c r="H24" s="195">
        <f>'[1]BYDEPT-adj'!BD24</f>
        <v>37749495</v>
      </c>
      <c r="I24" s="140">
        <f t="shared" si="0"/>
        <v>0.76744483903721894</v>
      </c>
      <c r="J24" s="195">
        <f t="shared" ref="J24:J27" si="6">G24-H24</f>
        <v>11439050</v>
      </c>
      <c r="L24" s="195"/>
    </row>
    <row r="25" spans="1:12" ht="16.5" hidden="1" customHeight="1" x14ac:dyDescent="0.2">
      <c r="A25" s="193" t="s">
        <v>26</v>
      </c>
      <c r="B25" s="26"/>
      <c r="C25" s="26"/>
      <c r="D25" s="26"/>
      <c r="E25" s="27">
        <f>'[1]BYDEPT-adj'!F25</f>
        <v>80286457</v>
      </c>
      <c r="F25" s="27">
        <f>'[1]BYDEPT-adj'!AE25</f>
        <v>-9410846</v>
      </c>
      <c r="G25" s="194">
        <f t="shared" si="5"/>
        <v>70875611</v>
      </c>
      <c r="H25" s="195">
        <f>'[1]BYDEPT-adj'!BD25</f>
        <v>29873219</v>
      </c>
      <c r="I25" s="140">
        <f t="shared" si="0"/>
        <v>0.42148799253384922</v>
      </c>
      <c r="J25" s="195">
        <f t="shared" si="6"/>
        <v>41002392</v>
      </c>
      <c r="L25" s="195"/>
    </row>
    <row r="26" spans="1:12" ht="16.5" customHeight="1" x14ac:dyDescent="0.2">
      <c r="A26" s="193" t="s">
        <v>33</v>
      </c>
      <c r="B26" s="26"/>
      <c r="C26" s="26"/>
      <c r="D26" s="26"/>
      <c r="E26" s="27">
        <f>'[1]BYDEPT-adj'!F26</f>
        <v>124229290</v>
      </c>
      <c r="F26" s="27">
        <f>'[1]BYDEPT-adj'!AE26</f>
        <v>0</v>
      </c>
      <c r="G26" s="194">
        <f t="shared" si="5"/>
        <v>124229290</v>
      </c>
      <c r="H26" s="195">
        <f>'[1]BYDEPT-adj'!BD26</f>
        <v>115258877</v>
      </c>
      <c r="I26" s="140">
        <f t="shared" si="0"/>
        <v>0.92779148138092071</v>
      </c>
      <c r="J26" s="195">
        <f t="shared" si="6"/>
        <v>8970413</v>
      </c>
      <c r="L26" s="195"/>
    </row>
    <row r="27" spans="1:12" ht="16.5" customHeight="1" x14ac:dyDescent="0.2">
      <c r="A27" s="193" t="s">
        <v>34</v>
      </c>
      <c r="B27" s="26"/>
      <c r="C27" s="26"/>
      <c r="D27" s="26"/>
      <c r="E27" s="27">
        <f>'[1]BYDEPT-adj'!F27</f>
        <v>12966075</v>
      </c>
      <c r="F27" s="27">
        <f>'[1]BYDEPT-adj'!AE27</f>
        <v>0</v>
      </c>
      <c r="G27" s="194">
        <f t="shared" si="5"/>
        <v>12966075</v>
      </c>
      <c r="H27" s="195">
        <f>'[1]BYDEPT-adj'!BD27</f>
        <v>12153220</v>
      </c>
      <c r="I27" s="140">
        <f t="shared" si="0"/>
        <v>0.93730909315270816</v>
      </c>
      <c r="J27" s="195">
        <f t="shared" si="6"/>
        <v>812855</v>
      </c>
      <c r="L27" s="195"/>
    </row>
    <row r="28" spans="1:12" ht="16.5" customHeight="1" x14ac:dyDescent="0.2">
      <c r="A28" s="193" t="s">
        <v>35</v>
      </c>
      <c r="B28" s="26"/>
      <c r="C28" s="26"/>
      <c r="D28" s="26"/>
      <c r="E28" s="27">
        <f>+[1]BYDEPT!F28</f>
        <v>18271757</v>
      </c>
      <c r="F28" s="27">
        <f>SUM(F29:F30)</f>
        <v>0</v>
      </c>
      <c r="G28" s="194">
        <f>SUM(G29:G30)</f>
        <v>18271757</v>
      </c>
      <c r="H28" s="195">
        <f>SUM(H29:H30)</f>
        <v>15299579</v>
      </c>
      <c r="I28" s="140">
        <f t="shared" si="0"/>
        <v>0.83733485509904715</v>
      </c>
      <c r="J28" s="195">
        <f>SUM(J29:J30)</f>
        <v>2972178</v>
      </c>
      <c r="L28" s="195"/>
    </row>
    <row r="29" spans="1:12" ht="16.5" hidden="1" customHeight="1" x14ac:dyDescent="0.2">
      <c r="A29" s="193" t="s">
        <v>25</v>
      </c>
      <c r="B29" s="26"/>
      <c r="C29" s="26"/>
      <c r="D29" s="26"/>
      <c r="E29" s="27">
        <f>'[1]BYDEPT-adj'!F29</f>
        <v>14297984</v>
      </c>
      <c r="F29" s="27">
        <f>'[1]BYDEPT-adj'!AE29</f>
        <v>0</v>
      </c>
      <c r="G29" s="194">
        <f t="shared" ref="G29:G31" si="7">E29+F29</f>
        <v>14297984</v>
      </c>
      <c r="H29" s="195">
        <f>'[1]BYDEPT-adj'!BD29</f>
        <v>11367806</v>
      </c>
      <c r="I29" s="140">
        <f t="shared" si="0"/>
        <v>0.79506355581318322</v>
      </c>
      <c r="J29" s="195">
        <f t="shared" ref="J29:J31" si="8">G29-H29</f>
        <v>2930178</v>
      </c>
      <c r="L29" s="195"/>
    </row>
    <row r="30" spans="1:12" ht="18" hidden="1" customHeight="1" x14ac:dyDescent="0.2">
      <c r="A30" s="193" t="s">
        <v>26</v>
      </c>
      <c r="B30" s="26"/>
      <c r="C30" s="26"/>
      <c r="D30" s="26"/>
      <c r="E30" s="27">
        <f>'[1]BYDEPT-adj'!F30</f>
        <v>3973773</v>
      </c>
      <c r="F30" s="27">
        <f>'[1]BYDEPT-adj'!AE30</f>
        <v>0</v>
      </c>
      <c r="G30" s="194">
        <f t="shared" si="7"/>
        <v>3973773</v>
      </c>
      <c r="H30" s="195">
        <f>'[1]BYDEPT-adj'!BD30</f>
        <v>3931773</v>
      </c>
      <c r="I30" s="140">
        <f t="shared" si="0"/>
        <v>0.98943069974052367</v>
      </c>
      <c r="J30" s="195">
        <f t="shared" si="8"/>
        <v>42000</v>
      </c>
      <c r="L30" s="195"/>
    </row>
    <row r="31" spans="1:12" ht="16.5" customHeight="1" x14ac:dyDescent="0.2">
      <c r="A31" s="193" t="s">
        <v>36</v>
      </c>
      <c r="B31" s="26"/>
      <c r="C31" s="26"/>
      <c r="D31" s="26"/>
      <c r="E31" s="27">
        <f>'[1]BYDEPT-adj'!F31</f>
        <v>117521116</v>
      </c>
      <c r="F31" s="27">
        <f>'[1]BYDEPT-adj'!AE31</f>
        <v>0</v>
      </c>
      <c r="G31" s="194">
        <f t="shared" si="7"/>
        <v>117521116</v>
      </c>
      <c r="H31" s="195">
        <f>'[1]BYDEPT-adj'!BD31</f>
        <v>91593187</v>
      </c>
      <c r="I31" s="140">
        <f t="shared" si="0"/>
        <v>0.7793764228719543</v>
      </c>
      <c r="J31" s="195">
        <f t="shared" si="8"/>
        <v>25927929</v>
      </c>
      <c r="L31" s="195"/>
    </row>
    <row r="32" spans="1:12" ht="16.5" customHeight="1" x14ac:dyDescent="0.2">
      <c r="A32" s="193" t="s">
        <v>37</v>
      </c>
      <c r="B32" s="26"/>
      <c r="C32" s="26"/>
      <c r="D32" s="26"/>
      <c r="E32" s="27">
        <f>+[1]BYDEPT!F32</f>
        <v>384287164</v>
      </c>
      <c r="F32" s="27">
        <f>SUM(F33:F34)</f>
        <v>10823799</v>
      </c>
      <c r="G32" s="194">
        <f>SUM(G33:G34)</f>
        <v>395110963</v>
      </c>
      <c r="H32" s="195">
        <f>SUM(H33:H34)</f>
        <v>375499465</v>
      </c>
      <c r="I32" s="140">
        <f t="shared" si="0"/>
        <v>0.95036458150618308</v>
      </c>
      <c r="J32" s="195">
        <f>SUM(J33:J34)</f>
        <v>19611498</v>
      </c>
      <c r="L32" s="195"/>
    </row>
    <row r="33" spans="1:12" ht="16.5" hidden="1" customHeight="1" x14ac:dyDescent="0.2">
      <c r="A33" s="193" t="s">
        <v>25</v>
      </c>
      <c r="B33" s="26"/>
      <c r="C33" s="26"/>
      <c r="D33" s="26"/>
      <c r="E33" s="27">
        <f>'[1]BYDEPT-adj'!F33</f>
        <v>151899438</v>
      </c>
      <c r="F33" s="27">
        <f>'[1]BYDEPT-adj'!AE33</f>
        <v>10823799</v>
      </c>
      <c r="G33" s="194">
        <f t="shared" ref="G33:G49" si="9">E33+F33</f>
        <v>162723237</v>
      </c>
      <c r="H33" s="195">
        <f>'[1]BYDEPT-adj'!BD33</f>
        <v>143111739</v>
      </c>
      <c r="I33" s="140">
        <f t="shared" si="0"/>
        <v>0.87947942554756331</v>
      </c>
      <c r="J33" s="195">
        <f t="shared" ref="J33:J49" si="10">G33-H33</f>
        <v>19611498</v>
      </c>
      <c r="L33" s="195"/>
    </row>
    <row r="34" spans="1:12" ht="16.5" hidden="1" customHeight="1" x14ac:dyDescent="0.2">
      <c r="A34" s="193" t="s">
        <v>26</v>
      </c>
      <c r="B34" s="26"/>
      <c r="C34" s="26"/>
      <c r="D34" s="26"/>
      <c r="E34" s="27">
        <f>'[1]BYDEPT-adj'!F34</f>
        <v>232387726</v>
      </c>
      <c r="F34" s="27">
        <f>'[1]BYDEPT-adj'!AE34</f>
        <v>0</v>
      </c>
      <c r="G34" s="194">
        <f t="shared" si="9"/>
        <v>232387726</v>
      </c>
      <c r="H34" s="195">
        <f>'[1]BYDEPT-adj'!BD34</f>
        <v>232387726</v>
      </c>
      <c r="I34" s="140">
        <f t="shared" si="0"/>
        <v>1</v>
      </c>
      <c r="J34" s="195">
        <f t="shared" si="10"/>
        <v>0</v>
      </c>
      <c r="L34" s="195"/>
    </row>
    <row r="35" spans="1:12" ht="16.5" customHeight="1" x14ac:dyDescent="0.2">
      <c r="A35" s="193" t="s">
        <v>38</v>
      </c>
      <c r="B35" s="26"/>
      <c r="C35" s="26"/>
      <c r="D35" s="26"/>
      <c r="E35" s="27">
        <f>'[1]BYDEPT-adj'!F35</f>
        <v>18029275</v>
      </c>
      <c r="F35" s="27">
        <f>'[1]BYDEPT-adj'!AE35</f>
        <v>0</v>
      </c>
      <c r="G35" s="194">
        <f t="shared" si="9"/>
        <v>18029275</v>
      </c>
      <c r="H35" s="195">
        <f>'[1]BYDEPT-adj'!BD35</f>
        <v>17889069</v>
      </c>
      <c r="I35" s="140">
        <f t="shared" si="0"/>
        <v>0.99222342551211851</v>
      </c>
      <c r="J35" s="195">
        <f t="shared" si="10"/>
        <v>140206</v>
      </c>
      <c r="L35" s="195"/>
    </row>
    <row r="36" spans="1:12" ht="16.5" customHeight="1" x14ac:dyDescent="0.2">
      <c r="A36" s="193" t="s">
        <v>39</v>
      </c>
      <c r="B36" s="26"/>
      <c r="C36" s="26"/>
      <c r="D36" s="26"/>
      <c r="E36" s="27">
        <f>'[1]BYDEPT-adj'!F36</f>
        <v>110816621</v>
      </c>
      <c r="F36" s="27">
        <f>'[1]BYDEPT-adj'!AE36</f>
        <v>0</v>
      </c>
      <c r="G36" s="194">
        <f t="shared" si="9"/>
        <v>110816621</v>
      </c>
      <c r="H36" s="195">
        <f>'[1]BYDEPT-adj'!BD36</f>
        <v>108193052</v>
      </c>
      <c r="I36" s="140">
        <f t="shared" si="0"/>
        <v>0.97632513086642481</v>
      </c>
      <c r="J36" s="195">
        <f t="shared" si="10"/>
        <v>2623569</v>
      </c>
      <c r="L36" s="195"/>
    </row>
    <row r="37" spans="1:12" ht="16.5" customHeight="1" x14ac:dyDescent="0.2">
      <c r="A37" s="193" t="s">
        <v>40</v>
      </c>
      <c r="B37" s="26"/>
      <c r="C37" s="26"/>
      <c r="D37" s="26"/>
      <c r="E37" s="27">
        <f>'[1]BYDEPT-adj'!F37</f>
        <v>3619744</v>
      </c>
      <c r="F37" s="27">
        <f>'[1]BYDEPT-adj'!AE37</f>
        <v>0</v>
      </c>
      <c r="G37" s="194">
        <f t="shared" si="9"/>
        <v>3619744</v>
      </c>
      <c r="H37" s="195">
        <f>'[1]BYDEPT-adj'!BD37</f>
        <v>3597778</v>
      </c>
      <c r="I37" s="140">
        <f t="shared" si="0"/>
        <v>0.9939316150534403</v>
      </c>
      <c r="J37" s="195">
        <f t="shared" si="10"/>
        <v>21966</v>
      </c>
      <c r="L37" s="195"/>
    </row>
    <row r="38" spans="1:12" ht="16.5" customHeight="1" x14ac:dyDescent="0.2">
      <c r="A38" s="193" t="s">
        <v>41</v>
      </c>
      <c r="B38" s="26"/>
      <c r="C38" s="26"/>
      <c r="D38" s="26"/>
      <c r="E38" s="27">
        <f>'[1]BYDEPT-adj'!F38</f>
        <v>4189316</v>
      </c>
      <c r="F38" s="27">
        <f>'[1]BYDEPT-adj'!AE38</f>
        <v>0</v>
      </c>
      <c r="G38" s="194">
        <f t="shared" si="9"/>
        <v>4189316</v>
      </c>
      <c r="H38" s="195">
        <f>'[1]BYDEPT-adj'!BD38</f>
        <v>4149460</v>
      </c>
      <c r="I38" s="140">
        <f t="shared" si="0"/>
        <v>0.99048627508643416</v>
      </c>
      <c r="J38" s="195">
        <f t="shared" si="10"/>
        <v>39856</v>
      </c>
      <c r="L38" s="195"/>
    </row>
    <row r="39" spans="1:12" ht="16.5" customHeight="1" x14ac:dyDescent="0.2">
      <c r="A39" s="193" t="s">
        <v>42</v>
      </c>
      <c r="B39" s="26"/>
      <c r="C39" s="26"/>
      <c r="D39" s="26"/>
      <c r="E39" s="27">
        <f>'[1]BYDEPT-adj'!F39</f>
        <v>42680486</v>
      </c>
      <c r="F39" s="27">
        <f>'[1]BYDEPT-adj'!AE39</f>
        <v>0</v>
      </c>
      <c r="G39" s="194">
        <f t="shared" si="9"/>
        <v>42680486</v>
      </c>
      <c r="H39" s="195">
        <f>'[1]BYDEPT-adj'!BD39</f>
        <v>41745085</v>
      </c>
      <c r="I39" s="140">
        <f t="shared" si="0"/>
        <v>0.97808363756682626</v>
      </c>
      <c r="J39" s="195">
        <f t="shared" si="10"/>
        <v>935401</v>
      </c>
      <c r="L39" s="195"/>
    </row>
    <row r="40" spans="1:12" ht="16.5" customHeight="1" x14ac:dyDescent="0.2">
      <c r="A40" s="193" t="s">
        <v>43</v>
      </c>
      <c r="B40" s="26"/>
      <c r="C40" s="26"/>
      <c r="D40" s="26"/>
      <c r="E40" s="27">
        <f>'[1]BYDEPT-adj'!F40</f>
        <v>5637609</v>
      </c>
      <c r="F40" s="27">
        <f>'[1]BYDEPT-adj'!AE40</f>
        <v>0</v>
      </c>
      <c r="G40" s="194">
        <f t="shared" si="9"/>
        <v>5637609</v>
      </c>
      <c r="H40" s="195">
        <f>'[1]BYDEPT-adj'!BD40</f>
        <v>5264014</v>
      </c>
      <c r="I40" s="140">
        <f t="shared" si="0"/>
        <v>0.93373165822603166</v>
      </c>
      <c r="J40" s="195">
        <f t="shared" si="10"/>
        <v>373595</v>
      </c>
      <c r="L40" s="195"/>
    </row>
    <row r="41" spans="1:12" ht="16.5" customHeight="1" x14ac:dyDescent="0.2">
      <c r="A41" s="193" t="s">
        <v>44</v>
      </c>
      <c r="B41" s="26"/>
      <c r="C41" s="26"/>
      <c r="D41" s="26"/>
      <c r="E41" s="27">
        <f>'[1]BYDEPT-adj'!F41</f>
        <v>1201666</v>
      </c>
      <c r="F41" s="27">
        <f>'[1]BYDEPT-adj'!AE41</f>
        <v>0</v>
      </c>
      <c r="G41" s="194">
        <f t="shared" si="9"/>
        <v>1201666</v>
      </c>
      <c r="H41" s="195">
        <f>'[1]BYDEPT-adj'!BD41</f>
        <v>1047724</v>
      </c>
      <c r="I41" s="140">
        <f t="shared" si="0"/>
        <v>0.87189285541905992</v>
      </c>
      <c r="J41" s="195">
        <f t="shared" si="10"/>
        <v>153942</v>
      </c>
      <c r="L41" s="195"/>
    </row>
    <row r="42" spans="1:12" ht="16.5" customHeight="1" x14ac:dyDescent="0.2">
      <c r="A42" s="193" t="s">
        <v>45</v>
      </c>
      <c r="B42" s="26"/>
      <c r="C42" s="26"/>
      <c r="D42" s="26"/>
      <c r="E42" s="27">
        <f>'[1]BYDEPT-adj'!F42</f>
        <v>28492010</v>
      </c>
      <c r="F42" s="27">
        <f>'[1]BYDEPT-adj'!AE42</f>
        <v>-41352</v>
      </c>
      <c r="G42" s="194">
        <f t="shared" si="9"/>
        <v>28450658</v>
      </c>
      <c r="H42" s="195">
        <f>'[1]BYDEPT-adj'!BD42</f>
        <v>26628725</v>
      </c>
      <c r="I42" s="140">
        <f t="shared" si="0"/>
        <v>0.93596165684463251</v>
      </c>
      <c r="J42" s="195">
        <f t="shared" si="10"/>
        <v>1821933</v>
      </c>
      <c r="L42" s="195"/>
    </row>
    <row r="43" spans="1:12" ht="16.5" customHeight="1" x14ac:dyDescent="0.2">
      <c r="A43" s="193" t="s">
        <v>46</v>
      </c>
      <c r="B43" s="26"/>
      <c r="C43" s="26"/>
      <c r="D43" s="26"/>
      <c r="E43" s="27">
        <f>'[1]BYDEPT-adj'!F43</f>
        <v>2883</v>
      </c>
      <c r="F43" s="27">
        <f>'[1]BYDEPT-adj'!AE43</f>
        <v>0</v>
      </c>
      <c r="G43" s="194">
        <f t="shared" si="9"/>
        <v>2883</v>
      </c>
      <c r="H43" s="195">
        <f>'[1]BYDEPT-adj'!BD43</f>
        <v>2883</v>
      </c>
      <c r="I43" s="140">
        <f t="shared" si="0"/>
        <v>1</v>
      </c>
      <c r="J43" s="195">
        <f t="shared" si="10"/>
        <v>0</v>
      </c>
      <c r="L43" s="195"/>
    </row>
    <row r="44" spans="1:12" ht="16.5" customHeight="1" x14ac:dyDescent="0.2">
      <c r="A44" s="193" t="s">
        <v>47</v>
      </c>
      <c r="B44" s="26"/>
      <c r="C44" s="26"/>
      <c r="D44" s="26"/>
      <c r="E44" s="27">
        <f>'[1]BYDEPT-adj'!F44</f>
        <v>26007288</v>
      </c>
      <c r="F44" s="27">
        <f>'[1]BYDEPT-adj'!AE44</f>
        <v>0</v>
      </c>
      <c r="G44" s="194">
        <f t="shared" si="9"/>
        <v>26007288</v>
      </c>
      <c r="H44" s="195">
        <f>'[1]BYDEPT-adj'!BD44</f>
        <v>25280104</v>
      </c>
      <c r="I44" s="140">
        <f t="shared" si="0"/>
        <v>0.97203922223647465</v>
      </c>
      <c r="J44" s="195">
        <f t="shared" si="10"/>
        <v>727184</v>
      </c>
      <c r="L44" s="195"/>
    </row>
    <row r="45" spans="1:12" ht="16.5" customHeight="1" x14ac:dyDescent="0.2">
      <c r="A45" s="193" t="s">
        <v>48</v>
      </c>
      <c r="B45" s="26"/>
      <c r="C45" s="26"/>
      <c r="D45" s="26"/>
      <c r="E45" s="27">
        <f>'[1]BYDEPT-adj'!F45</f>
        <v>1254964</v>
      </c>
      <c r="F45" s="27">
        <f>'[1]BYDEPT-adj'!AE45</f>
        <v>0</v>
      </c>
      <c r="G45" s="194">
        <f t="shared" si="9"/>
        <v>1254964</v>
      </c>
      <c r="H45" s="195">
        <f>'[1]BYDEPT-adj'!BD45</f>
        <v>1250763</v>
      </c>
      <c r="I45" s="140">
        <f t="shared" si="0"/>
        <v>0.99665249361734676</v>
      </c>
      <c r="J45" s="195">
        <f t="shared" si="10"/>
        <v>4201</v>
      </c>
      <c r="L45" s="195"/>
    </row>
    <row r="46" spans="1:12" ht="16.5" customHeight="1" x14ac:dyDescent="0.2">
      <c r="A46" s="193" t="s">
        <v>49</v>
      </c>
      <c r="B46" s="26"/>
      <c r="C46" s="26"/>
      <c r="D46" s="26"/>
      <c r="E46" s="27">
        <f>'[1]BYDEPT-adj'!F46</f>
        <v>8929092</v>
      </c>
      <c r="F46" s="27">
        <f>'[1]BYDEPT-adj'!AE46</f>
        <v>0</v>
      </c>
      <c r="G46" s="194">
        <f t="shared" si="9"/>
        <v>8929092</v>
      </c>
      <c r="H46" s="195">
        <f>'[1]BYDEPT-adj'!BD46</f>
        <v>8229012</v>
      </c>
      <c r="I46" s="140">
        <f t="shared" si="0"/>
        <v>0.92159561128947942</v>
      </c>
      <c r="J46" s="195">
        <f t="shared" si="10"/>
        <v>700080</v>
      </c>
      <c r="L46" s="195"/>
    </row>
    <row r="47" spans="1:12" ht="16.5" customHeight="1" x14ac:dyDescent="0.2">
      <c r="A47" s="193" t="s">
        <v>50</v>
      </c>
      <c r="B47" s="26"/>
      <c r="C47" s="26"/>
      <c r="D47" s="26"/>
      <c r="E47" s="27">
        <f>'[1]BYDEPT-adj'!F47</f>
        <v>16004848</v>
      </c>
      <c r="F47" s="27">
        <f>'[1]BYDEPT-adj'!AE47</f>
        <v>0</v>
      </c>
      <c r="G47" s="194">
        <f t="shared" si="9"/>
        <v>16004848</v>
      </c>
      <c r="H47" s="195">
        <f>'[1]BYDEPT-adj'!BD47</f>
        <v>16004848</v>
      </c>
      <c r="I47" s="140">
        <f t="shared" si="0"/>
        <v>1</v>
      </c>
      <c r="J47" s="195">
        <f t="shared" si="10"/>
        <v>0</v>
      </c>
      <c r="L47" s="195"/>
    </row>
    <row r="48" spans="1:12" ht="16.5" customHeight="1" x14ac:dyDescent="0.2">
      <c r="A48" s="193" t="s">
        <v>51</v>
      </c>
      <c r="B48" s="26"/>
      <c r="C48" s="26"/>
      <c r="D48" s="26"/>
      <c r="E48" s="27">
        <f>'[1]BYDEPT-adj'!F48</f>
        <v>2001880</v>
      </c>
      <c r="F48" s="27">
        <f>'[1]BYDEPT-adj'!AE48</f>
        <v>0</v>
      </c>
      <c r="G48" s="194">
        <f t="shared" si="9"/>
        <v>2001880</v>
      </c>
      <c r="H48" s="195">
        <f>'[1]BYDEPT-adj'!BD48</f>
        <v>1995792</v>
      </c>
      <c r="I48" s="140">
        <f t="shared" si="0"/>
        <v>0.9969588586728475</v>
      </c>
      <c r="J48" s="195">
        <f t="shared" si="10"/>
        <v>6088</v>
      </c>
      <c r="L48" s="195"/>
    </row>
    <row r="49" spans="1:13" ht="16.5" customHeight="1" x14ac:dyDescent="0.2">
      <c r="A49" s="193" t="s">
        <v>52</v>
      </c>
      <c r="B49" s="26"/>
      <c r="C49" s="26"/>
      <c r="D49" s="26"/>
      <c r="E49" s="27">
        <f>'[1]BYDEPT-adj'!F49</f>
        <v>439671</v>
      </c>
      <c r="F49" s="27">
        <f>'[1]BYDEPT-adj'!AE49</f>
        <v>0</v>
      </c>
      <c r="G49" s="194">
        <f t="shared" si="9"/>
        <v>439671</v>
      </c>
      <c r="H49" s="195">
        <f>'[1]BYDEPT-adj'!BD49</f>
        <v>395231</v>
      </c>
      <c r="I49" s="140">
        <f t="shared" si="0"/>
        <v>0.89892442303449627</v>
      </c>
      <c r="J49" s="195">
        <f t="shared" si="10"/>
        <v>44440</v>
      </c>
      <c r="L49" s="195"/>
    </row>
    <row r="50" spans="1:13" ht="16.5" hidden="1" customHeight="1" x14ac:dyDescent="0.2">
      <c r="A50" s="193"/>
      <c r="B50" s="26"/>
      <c r="C50" s="26"/>
      <c r="D50" s="26"/>
      <c r="E50" s="27"/>
      <c r="F50" s="27"/>
      <c r="G50" s="194"/>
      <c r="H50" s="195"/>
      <c r="I50" s="140"/>
      <c r="J50" s="195"/>
      <c r="L50" s="195"/>
    </row>
    <row r="51" spans="1:13" ht="16.5" customHeight="1" x14ac:dyDescent="0.2">
      <c r="A51" s="193" t="s">
        <v>92</v>
      </c>
      <c r="B51" s="26"/>
      <c r="C51" s="26"/>
      <c r="D51" s="26"/>
      <c r="E51" s="196">
        <f>SUM(E52:E55)+SUM(E58:E70)+SUM(E75:E90)</f>
        <v>14496944</v>
      </c>
      <c r="F51" s="196">
        <f>SUM(F52:F55)+SUM(F58:F70)+SUM(F75:F90)</f>
        <v>0</v>
      </c>
      <c r="G51" s="197">
        <f>SUM(G52:G55)+SUM(G58:G70)+SUM(G75:G90)</f>
        <v>14496944</v>
      </c>
      <c r="H51" s="198">
        <f>SUM(H52:H55)+SUM(H58:H70)+SUM(H75:H90)</f>
        <v>13815211</v>
      </c>
      <c r="I51" s="199">
        <f>H51/G51</f>
        <v>0.95297401990378106</v>
      </c>
      <c r="J51" s="198">
        <f>SUM(J52:J55)+SUM(J58:J70)+SUM(J75:J90)</f>
        <v>681733</v>
      </c>
      <c r="L51" s="198"/>
      <c r="M51" s="200"/>
    </row>
    <row r="52" spans="1:13" ht="16.5" customHeight="1" x14ac:dyDescent="0.2">
      <c r="A52" s="193" t="s">
        <v>53</v>
      </c>
      <c r="B52" s="26"/>
      <c r="C52" s="26"/>
      <c r="D52" s="26"/>
      <c r="E52" s="27">
        <f>'[1]BYDEPT-adj'!F52</f>
        <v>98233</v>
      </c>
      <c r="F52" s="27">
        <f>'[1]BYDEPT-adj'!AE52</f>
        <v>0</v>
      </c>
      <c r="G52" s="194">
        <f t="shared" ref="G52:G54" si="11">E52+F52</f>
        <v>98233</v>
      </c>
      <c r="H52" s="195">
        <f>'[1]BYDEPT-adj'!BD52</f>
        <v>69233</v>
      </c>
      <c r="I52" s="140">
        <f t="shared" ref="I52:I90" si="12">H52/G52</f>
        <v>0.70478352488471285</v>
      </c>
      <c r="J52" s="195">
        <f t="shared" ref="J52:J54" si="13">G52-H52</f>
        <v>29000</v>
      </c>
      <c r="L52" s="195"/>
    </row>
    <row r="53" spans="1:13" ht="16.5" customHeight="1" x14ac:dyDescent="0.2">
      <c r="A53" s="193" t="s">
        <v>54</v>
      </c>
      <c r="B53" s="26"/>
      <c r="C53" s="26"/>
      <c r="D53" s="26"/>
      <c r="E53" s="27">
        <f>'[1]BYDEPT-adj'!F53</f>
        <v>237952</v>
      </c>
      <c r="F53" s="27">
        <f>'[1]BYDEPT-adj'!AE53</f>
        <v>0</v>
      </c>
      <c r="G53" s="194">
        <f t="shared" si="11"/>
        <v>237952</v>
      </c>
      <c r="H53" s="195">
        <f>'[1]BYDEPT-adj'!BD53</f>
        <v>93952</v>
      </c>
      <c r="I53" s="140">
        <f t="shared" si="12"/>
        <v>0.39483593329747174</v>
      </c>
      <c r="J53" s="195">
        <f t="shared" si="13"/>
        <v>144000</v>
      </c>
      <c r="L53" s="195"/>
    </row>
    <row r="54" spans="1:13" ht="16.5" customHeight="1" x14ac:dyDescent="0.2">
      <c r="A54" s="193" t="s">
        <v>55</v>
      </c>
      <c r="B54" s="26"/>
      <c r="C54" s="26"/>
      <c r="D54" s="26"/>
      <c r="E54" s="27">
        <f>'[1]BYDEPT-adj'!F54</f>
        <v>86184</v>
      </c>
      <c r="F54" s="27">
        <f>'[1]BYDEPT-adj'!AE54</f>
        <v>0</v>
      </c>
      <c r="G54" s="194">
        <f t="shared" si="11"/>
        <v>86184</v>
      </c>
      <c r="H54" s="195">
        <f>'[1]BYDEPT-adj'!BD54</f>
        <v>83814</v>
      </c>
      <c r="I54" s="140">
        <f t="shared" si="12"/>
        <v>0.97250069618490675</v>
      </c>
      <c r="J54" s="195">
        <f t="shared" si="13"/>
        <v>2370</v>
      </c>
      <c r="L54" s="195"/>
    </row>
    <row r="55" spans="1:13" ht="16.5" customHeight="1" x14ac:dyDescent="0.2">
      <c r="A55" s="193" t="s">
        <v>56</v>
      </c>
      <c r="B55" s="26"/>
      <c r="C55" s="26"/>
      <c r="D55" s="26"/>
      <c r="E55" s="27">
        <f>+[1]BYDEPT!F55</f>
        <v>5635834</v>
      </c>
      <c r="F55" s="27">
        <f>SUM(F56:F57)</f>
        <v>0</v>
      </c>
      <c r="G55" s="194">
        <f>SUM(G56:G57)</f>
        <v>5635834</v>
      </c>
      <c r="H55" s="195">
        <f>+[1]BYDEPT!BD55</f>
        <v>5510532</v>
      </c>
      <c r="I55" s="140">
        <f t="shared" si="12"/>
        <v>0.97776691080681222</v>
      </c>
      <c r="J55" s="195">
        <f>SUM(J56:J57)</f>
        <v>125302</v>
      </c>
      <c r="L55" s="195"/>
    </row>
    <row r="56" spans="1:13" ht="16.5" hidden="1" customHeight="1" x14ac:dyDescent="0.2">
      <c r="A56" s="193" t="s">
        <v>57</v>
      </c>
      <c r="B56" s="26"/>
      <c r="C56" s="26"/>
      <c r="D56" s="26"/>
      <c r="E56" s="27">
        <f>'[1]BYDEPT-adj'!F56</f>
        <v>5403088</v>
      </c>
      <c r="F56" s="27">
        <f>'[1]BYDEPT-adj'!AE56</f>
        <v>0</v>
      </c>
      <c r="G56" s="194">
        <f t="shared" ref="G56:G69" si="14">E56+F56</f>
        <v>5403088</v>
      </c>
      <c r="H56" s="195">
        <f>'[1]BYDEPT-adj'!BD56</f>
        <v>5277786</v>
      </c>
      <c r="I56" s="140">
        <f t="shared" si="12"/>
        <v>0.97680918763492286</v>
      </c>
      <c r="J56" s="195">
        <f t="shared" ref="J56:J69" si="15">G56-H56</f>
        <v>125302</v>
      </c>
      <c r="L56" s="195"/>
    </row>
    <row r="57" spans="1:13" ht="16.5" hidden="1" customHeight="1" x14ac:dyDescent="0.2">
      <c r="A57" s="193" t="s">
        <v>58</v>
      </c>
      <c r="B57" s="26"/>
      <c r="C57" s="26"/>
      <c r="D57" s="26"/>
      <c r="E57" s="27">
        <f>'[1]BYDEPT-adj'!F57</f>
        <v>232746</v>
      </c>
      <c r="F57" s="27">
        <f>'[1]BYDEPT-adj'!AE57</f>
        <v>0</v>
      </c>
      <c r="G57" s="194">
        <f t="shared" si="14"/>
        <v>232746</v>
      </c>
      <c r="H57" s="195">
        <f>'[1]BYDEPT-adj'!BD57</f>
        <v>232746</v>
      </c>
      <c r="I57" s="140">
        <f t="shared" si="12"/>
        <v>1</v>
      </c>
      <c r="J57" s="195">
        <f t="shared" si="15"/>
        <v>0</v>
      </c>
      <c r="L57" s="195"/>
    </row>
    <row r="58" spans="1:13" ht="16.5" customHeight="1" x14ac:dyDescent="0.2">
      <c r="A58" s="193" t="s">
        <v>59</v>
      </c>
      <c r="B58" s="26"/>
      <c r="C58" s="26"/>
      <c r="D58" s="26"/>
      <c r="E58" s="27">
        <f>'[1]BYDEPT-adj'!F58</f>
        <v>63093</v>
      </c>
      <c r="F58" s="27">
        <f>'[1]BYDEPT-adj'!AE58</f>
        <v>0</v>
      </c>
      <c r="G58" s="194">
        <f t="shared" si="14"/>
        <v>63093</v>
      </c>
      <c r="H58" s="195">
        <f>'[1]BYDEPT-adj'!BD58</f>
        <v>63093</v>
      </c>
      <c r="I58" s="140">
        <f t="shared" si="12"/>
        <v>1</v>
      </c>
      <c r="J58" s="195">
        <f t="shared" si="15"/>
        <v>0</v>
      </c>
      <c r="L58" s="195"/>
    </row>
    <row r="59" spans="1:13" ht="16.5" customHeight="1" x14ac:dyDescent="0.2">
      <c r="A59" s="193" t="s">
        <v>60</v>
      </c>
      <c r="B59" s="26"/>
      <c r="C59" s="26"/>
      <c r="D59" s="26"/>
      <c r="E59" s="27">
        <f>'[1]BYDEPT-adj'!F59</f>
        <v>115175</v>
      </c>
      <c r="F59" s="27">
        <f>'[1]BYDEPT-adj'!AE59</f>
        <v>0</v>
      </c>
      <c r="G59" s="194">
        <f t="shared" si="14"/>
        <v>115175</v>
      </c>
      <c r="H59" s="195">
        <f>'[1]BYDEPT-adj'!BD59</f>
        <v>115054</v>
      </c>
      <c r="I59" s="140">
        <f t="shared" si="12"/>
        <v>0.99894942478836557</v>
      </c>
      <c r="J59" s="195">
        <f t="shared" si="15"/>
        <v>121</v>
      </c>
      <c r="L59" s="195"/>
    </row>
    <row r="60" spans="1:13" ht="16.5" customHeight="1" x14ac:dyDescent="0.2">
      <c r="A60" s="193" t="s">
        <v>61</v>
      </c>
      <c r="B60" s="26"/>
      <c r="C60" s="26"/>
      <c r="D60" s="26"/>
      <c r="E60" s="27">
        <f>'[1]BYDEPT-adj'!F60</f>
        <v>465917</v>
      </c>
      <c r="F60" s="27">
        <f>'[1]BYDEPT-adj'!AE60</f>
        <v>0</v>
      </c>
      <c r="G60" s="194">
        <f t="shared" si="14"/>
        <v>465917</v>
      </c>
      <c r="H60" s="195">
        <f>'[1]BYDEPT-adj'!BD60</f>
        <v>358985</v>
      </c>
      <c r="I60" s="140">
        <f t="shared" si="12"/>
        <v>0.77049131068409182</v>
      </c>
      <c r="J60" s="195">
        <f t="shared" si="15"/>
        <v>106932</v>
      </c>
      <c r="L60" s="195"/>
    </row>
    <row r="61" spans="1:13" ht="16.5" customHeight="1" x14ac:dyDescent="0.2">
      <c r="A61" s="193" t="s">
        <v>62</v>
      </c>
      <c r="B61" s="26"/>
      <c r="C61" s="26"/>
      <c r="D61" s="26"/>
      <c r="E61" s="27">
        <f>'[1]BYDEPT-adj'!F61</f>
        <v>51557</v>
      </c>
      <c r="F61" s="27">
        <f>'[1]BYDEPT-adj'!AE61</f>
        <v>0</v>
      </c>
      <c r="G61" s="194">
        <f t="shared" si="14"/>
        <v>51557</v>
      </c>
      <c r="H61" s="195">
        <f>'[1]BYDEPT-adj'!BD61</f>
        <v>51557</v>
      </c>
      <c r="I61" s="140">
        <f t="shared" si="12"/>
        <v>1</v>
      </c>
      <c r="J61" s="195">
        <f t="shared" si="15"/>
        <v>0</v>
      </c>
      <c r="L61" s="195"/>
    </row>
    <row r="62" spans="1:13" ht="16.5" customHeight="1" x14ac:dyDescent="0.2">
      <c r="A62" s="193" t="s">
        <v>211</v>
      </c>
      <c r="B62" s="26"/>
      <c r="C62" s="26"/>
      <c r="D62" s="26"/>
      <c r="E62" s="27">
        <f>'[1]BYDEPT-adj'!F62</f>
        <v>75939</v>
      </c>
      <c r="F62" s="27">
        <f>'[1]BYDEPT-adj'!AE62</f>
        <v>0</v>
      </c>
      <c r="G62" s="194">
        <f t="shared" si="14"/>
        <v>75939</v>
      </c>
      <c r="H62" s="195">
        <f>'[1]BYDEPT-adj'!BD62</f>
        <v>75939</v>
      </c>
      <c r="I62" s="140">
        <f t="shared" si="12"/>
        <v>1</v>
      </c>
      <c r="J62" s="195">
        <f t="shared" si="15"/>
        <v>0</v>
      </c>
      <c r="L62" s="195"/>
    </row>
    <row r="63" spans="1:13" ht="16.5" customHeight="1" x14ac:dyDescent="0.2">
      <c r="A63" s="193" t="s">
        <v>63</v>
      </c>
      <c r="B63" s="26"/>
      <c r="C63" s="26"/>
      <c r="D63" s="26"/>
      <c r="E63" s="27">
        <f>'[1]BYDEPT-adj'!F63</f>
        <v>68548</v>
      </c>
      <c r="F63" s="27">
        <f>'[1]BYDEPT-adj'!AE63</f>
        <v>0</v>
      </c>
      <c r="G63" s="194">
        <f t="shared" si="14"/>
        <v>68548</v>
      </c>
      <c r="H63" s="195">
        <f>'[1]BYDEPT-adj'!BD63</f>
        <v>65938</v>
      </c>
      <c r="I63" s="140">
        <f t="shared" si="12"/>
        <v>0.96192449086771314</v>
      </c>
      <c r="J63" s="195">
        <f t="shared" si="15"/>
        <v>2610</v>
      </c>
      <c r="L63" s="195"/>
    </row>
    <row r="64" spans="1:13" ht="16.5" customHeight="1" x14ac:dyDescent="0.2">
      <c r="A64" s="193" t="s">
        <v>175</v>
      </c>
      <c r="B64" s="26"/>
      <c r="C64" s="26"/>
      <c r="D64" s="26"/>
      <c r="E64" s="27">
        <f>'[1]BYDEPT-adj'!F64</f>
        <v>115965</v>
      </c>
      <c r="F64" s="27">
        <f>'[1]BYDEPT-adj'!AE64</f>
        <v>0</v>
      </c>
      <c r="G64" s="194">
        <f t="shared" si="14"/>
        <v>115965</v>
      </c>
      <c r="H64" s="195">
        <f>'[1]BYDEPT-adj'!BD64</f>
        <v>112503</v>
      </c>
      <c r="I64" s="140">
        <f t="shared" si="12"/>
        <v>0.97014616479110072</v>
      </c>
      <c r="J64" s="195">
        <f t="shared" si="15"/>
        <v>3462</v>
      </c>
      <c r="L64" s="195"/>
    </row>
    <row r="65" spans="1:12" ht="16.5" customHeight="1" x14ac:dyDescent="0.2">
      <c r="A65" s="193" t="s">
        <v>64</v>
      </c>
      <c r="B65" s="26"/>
      <c r="C65" s="26"/>
      <c r="D65" s="26"/>
      <c r="E65" s="27">
        <f>'[1]BYDEPT-adj'!F65</f>
        <v>188098</v>
      </c>
      <c r="F65" s="27">
        <f>'[1]BYDEPT-adj'!AE65</f>
        <v>0</v>
      </c>
      <c r="G65" s="194">
        <f t="shared" si="14"/>
        <v>188098</v>
      </c>
      <c r="H65" s="195">
        <f>'[1]BYDEPT-adj'!BD65</f>
        <v>183967</v>
      </c>
      <c r="I65" s="140">
        <f t="shared" si="12"/>
        <v>0.97803804399834127</v>
      </c>
      <c r="J65" s="195">
        <f t="shared" si="15"/>
        <v>4131</v>
      </c>
      <c r="L65" s="195"/>
    </row>
    <row r="66" spans="1:12" ht="16.5" customHeight="1" x14ac:dyDescent="0.2">
      <c r="A66" s="193" t="s">
        <v>65</v>
      </c>
      <c r="B66" s="26"/>
      <c r="C66" s="26"/>
      <c r="D66" s="26"/>
      <c r="E66" s="27">
        <f>'[1]BYDEPT-adj'!F66</f>
        <v>122695</v>
      </c>
      <c r="F66" s="27">
        <f>'[1]BYDEPT-adj'!AE66</f>
        <v>0</v>
      </c>
      <c r="G66" s="194">
        <f t="shared" si="14"/>
        <v>122695</v>
      </c>
      <c r="H66" s="195">
        <f>'[1]BYDEPT-adj'!BD66</f>
        <v>122695</v>
      </c>
      <c r="I66" s="140">
        <f t="shared" si="12"/>
        <v>1</v>
      </c>
      <c r="J66" s="195">
        <f t="shared" si="15"/>
        <v>0</v>
      </c>
      <c r="L66" s="195"/>
    </row>
    <row r="67" spans="1:12" ht="16.5" customHeight="1" x14ac:dyDescent="0.2">
      <c r="A67" s="193" t="s">
        <v>66</v>
      </c>
      <c r="B67" s="26"/>
      <c r="C67" s="26"/>
      <c r="D67" s="26"/>
      <c r="E67" s="27">
        <f>'[1]BYDEPT-adj'!F67</f>
        <v>117201</v>
      </c>
      <c r="F67" s="27">
        <f>'[1]BYDEPT-adj'!AE67</f>
        <v>0</v>
      </c>
      <c r="G67" s="194">
        <f t="shared" si="14"/>
        <v>117201</v>
      </c>
      <c r="H67" s="195">
        <f>'[1]BYDEPT-adj'!BD67</f>
        <v>117089</v>
      </c>
      <c r="I67" s="140">
        <f t="shared" si="12"/>
        <v>0.99904437675446456</v>
      </c>
      <c r="J67" s="195">
        <f t="shared" si="15"/>
        <v>112</v>
      </c>
      <c r="L67" s="195"/>
    </row>
    <row r="68" spans="1:12" ht="16.5" customHeight="1" x14ac:dyDescent="0.2">
      <c r="A68" s="193" t="s">
        <v>67</v>
      </c>
      <c r="B68" s="26"/>
      <c r="C68" s="26"/>
      <c r="D68" s="26"/>
      <c r="E68" s="27">
        <f>'[1]BYDEPT-adj'!F68</f>
        <v>23734</v>
      </c>
      <c r="F68" s="27">
        <f>'[1]BYDEPT-adj'!AE68</f>
        <v>0</v>
      </c>
      <c r="G68" s="194">
        <f t="shared" si="14"/>
        <v>23734</v>
      </c>
      <c r="H68" s="195">
        <f>'[1]BYDEPT-adj'!BD68</f>
        <v>23601</v>
      </c>
      <c r="I68" s="140">
        <f t="shared" si="12"/>
        <v>0.99439622482514534</v>
      </c>
      <c r="J68" s="195">
        <f t="shared" si="15"/>
        <v>133</v>
      </c>
      <c r="L68" s="195"/>
    </row>
    <row r="69" spans="1:12" ht="16.5" customHeight="1" x14ac:dyDescent="0.2">
      <c r="A69" s="193" t="s">
        <v>68</v>
      </c>
      <c r="B69" s="26"/>
      <c r="C69" s="26"/>
      <c r="D69" s="26"/>
      <c r="E69" s="27">
        <f>'[1]BYDEPT-adj'!F69</f>
        <v>195604</v>
      </c>
      <c r="F69" s="27">
        <f>'[1]BYDEPT-adj'!AE69</f>
        <v>0</v>
      </c>
      <c r="G69" s="194">
        <f t="shared" si="14"/>
        <v>195604</v>
      </c>
      <c r="H69" s="195">
        <f>'[1]BYDEPT-adj'!BD69</f>
        <v>195604</v>
      </c>
      <c r="I69" s="140">
        <f t="shared" si="12"/>
        <v>1</v>
      </c>
      <c r="J69" s="195">
        <f t="shared" si="15"/>
        <v>0</v>
      </c>
      <c r="L69" s="195"/>
    </row>
    <row r="70" spans="1:12" ht="16.5" customHeight="1" x14ac:dyDescent="0.2">
      <c r="A70" s="193" t="s">
        <v>69</v>
      </c>
      <c r="B70" s="26"/>
      <c r="C70" s="26"/>
      <c r="D70" s="26"/>
      <c r="E70" s="196">
        <f>SUM(E71:E74)</f>
        <v>1508758</v>
      </c>
      <c r="F70" s="196">
        <f>SUM(F71:F74)</f>
        <v>0</v>
      </c>
      <c r="G70" s="197">
        <f>SUM(G71:G74)</f>
        <v>1508758</v>
      </c>
      <c r="H70" s="198">
        <f>SUM(H71:H74)</f>
        <v>1325495</v>
      </c>
      <c r="I70" s="199">
        <f t="shared" si="12"/>
        <v>0.87853386692895741</v>
      </c>
      <c r="J70" s="198">
        <f>SUM(J71:J74)</f>
        <v>183263</v>
      </c>
      <c r="L70" s="198"/>
    </row>
    <row r="71" spans="1:12" ht="16.5" customHeight="1" x14ac:dyDescent="0.2">
      <c r="A71" s="193" t="s">
        <v>70</v>
      </c>
      <c r="B71" s="26"/>
      <c r="C71" s="26"/>
      <c r="D71" s="26"/>
      <c r="E71" s="27">
        <f>'[1]BYDEPT-adj'!F71</f>
        <v>186838</v>
      </c>
      <c r="F71" s="27">
        <f>'[1]BYDEPT-adj'!AE71</f>
        <v>0</v>
      </c>
      <c r="G71" s="194">
        <f t="shared" ref="G71:G90" si="16">E71+F71</f>
        <v>186838</v>
      </c>
      <c r="H71" s="195">
        <f>'[1]BYDEPT-adj'!BD71</f>
        <v>29538</v>
      </c>
      <c r="I71" s="140">
        <f t="shared" si="12"/>
        <v>0.15809417784390756</v>
      </c>
      <c r="J71" s="195">
        <f t="shared" ref="J71:J90" si="17">G71-H71</f>
        <v>157300</v>
      </c>
      <c r="L71" s="195"/>
    </row>
    <row r="72" spans="1:12" ht="16.5" customHeight="1" x14ac:dyDescent="0.2">
      <c r="A72" s="193" t="s">
        <v>71</v>
      </c>
      <c r="B72" s="26"/>
      <c r="C72" s="26"/>
      <c r="D72" s="26"/>
      <c r="E72" s="27">
        <f>'[1]BYDEPT-adj'!F72</f>
        <v>930200</v>
      </c>
      <c r="F72" s="27">
        <f>'[1]BYDEPT-adj'!AE72</f>
        <v>0</v>
      </c>
      <c r="G72" s="194">
        <f t="shared" si="16"/>
        <v>930200</v>
      </c>
      <c r="H72" s="195">
        <f>'[1]BYDEPT-adj'!BD72</f>
        <v>909500</v>
      </c>
      <c r="I72" s="140">
        <f t="shared" si="12"/>
        <v>0.97774672113523975</v>
      </c>
      <c r="J72" s="195">
        <f t="shared" si="17"/>
        <v>20700</v>
      </c>
      <c r="L72" s="195"/>
    </row>
    <row r="73" spans="1:12" ht="16.5" customHeight="1" x14ac:dyDescent="0.2">
      <c r="A73" s="193" t="s">
        <v>72</v>
      </c>
      <c r="B73" s="26"/>
      <c r="C73" s="26"/>
      <c r="D73" s="26"/>
      <c r="E73" s="27">
        <f>'[1]BYDEPT-adj'!F73</f>
        <v>267195</v>
      </c>
      <c r="F73" s="27">
        <f>'[1]BYDEPT-adj'!AE73</f>
        <v>0</v>
      </c>
      <c r="G73" s="194">
        <f t="shared" si="16"/>
        <v>267195</v>
      </c>
      <c r="H73" s="195">
        <f>'[1]BYDEPT-adj'!BD73</f>
        <v>262868</v>
      </c>
      <c r="I73" s="140">
        <f t="shared" si="12"/>
        <v>0.98380583469002036</v>
      </c>
      <c r="J73" s="195">
        <f t="shared" si="17"/>
        <v>4327</v>
      </c>
      <c r="L73" s="195"/>
    </row>
    <row r="74" spans="1:12" ht="16.5" customHeight="1" x14ac:dyDescent="0.2">
      <c r="A74" s="193" t="s">
        <v>73</v>
      </c>
      <c r="B74" s="26"/>
      <c r="C74" s="26"/>
      <c r="D74" s="26"/>
      <c r="E74" s="27">
        <f>'[1]BYDEPT-adj'!F74</f>
        <v>124525</v>
      </c>
      <c r="F74" s="27">
        <f>'[1]BYDEPT-adj'!AE74</f>
        <v>0</v>
      </c>
      <c r="G74" s="194">
        <f t="shared" si="16"/>
        <v>124525</v>
      </c>
      <c r="H74" s="195">
        <f>'[1]BYDEPT-adj'!BD74</f>
        <v>123589</v>
      </c>
      <c r="I74" s="140">
        <f t="shared" si="12"/>
        <v>0.9924834370608312</v>
      </c>
      <c r="J74" s="195">
        <f t="shared" si="17"/>
        <v>936</v>
      </c>
      <c r="L74" s="195"/>
    </row>
    <row r="75" spans="1:12" ht="16.5" customHeight="1" x14ac:dyDescent="0.2">
      <c r="A75" s="193" t="s">
        <v>74</v>
      </c>
      <c r="B75" s="26"/>
      <c r="C75" s="26"/>
      <c r="D75" s="26"/>
      <c r="E75" s="27">
        <f>'[1]BYDEPT-adj'!F75</f>
        <v>858821</v>
      </c>
      <c r="F75" s="27">
        <f>'[1]BYDEPT-adj'!AE75</f>
        <v>0</v>
      </c>
      <c r="G75" s="194">
        <f t="shared" si="16"/>
        <v>858821</v>
      </c>
      <c r="H75" s="195">
        <f>'[1]BYDEPT-adj'!BD75</f>
        <v>830101</v>
      </c>
      <c r="I75" s="140">
        <f t="shared" si="12"/>
        <v>0.96655880561840013</v>
      </c>
      <c r="J75" s="195">
        <f t="shared" si="17"/>
        <v>28720</v>
      </c>
      <c r="L75" s="195"/>
    </row>
    <row r="76" spans="1:12" ht="16.5" customHeight="1" x14ac:dyDescent="0.2">
      <c r="A76" s="193" t="s">
        <v>172</v>
      </c>
      <c r="B76" s="26"/>
      <c r="C76" s="26"/>
      <c r="D76" s="26"/>
      <c r="E76" s="27">
        <f>'[1]BYDEPT-adj'!F76</f>
        <v>464227</v>
      </c>
      <c r="F76" s="27">
        <f>'[1]BYDEPT-adj'!AE76</f>
        <v>0</v>
      </c>
      <c r="G76" s="194">
        <f t="shared" si="16"/>
        <v>464227</v>
      </c>
      <c r="H76" s="195">
        <f>'[1]BYDEPT-adj'!BD76</f>
        <v>456920</v>
      </c>
      <c r="I76" s="140">
        <f t="shared" si="12"/>
        <v>0.98425985563097362</v>
      </c>
      <c r="J76" s="195">
        <f t="shared" si="17"/>
        <v>7307</v>
      </c>
      <c r="L76" s="195"/>
    </row>
    <row r="77" spans="1:12" ht="15.75" customHeight="1" x14ac:dyDescent="0.2">
      <c r="A77" s="193" t="s">
        <v>75</v>
      </c>
      <c r="B77" s="26"/>
      <c r="C77" s="26"/>
      <c r="D77" s="26"/>
      <c r="E77" s="27">
        <f>'[1]BYDEPT-adj'!F77</f>
        <v>581899</v>
      </c>
      <c r="F77" s="27">
        <f>'[1]BYDEPT-adj'!AE77</f>
        <v>0</v>
      </c>
      <c r="G77" s="194">
        <f t="shared" si="16"/>
        <v>581899</v>
      </c>
      <c r="H77" s="195">
        <f>'[1]BYDEPT-adj'!BD77</f>
        <v>558638</v>
      </c>
      <c r="I77" s="140">
        <f t="shared" si="12"/>
        <v>0.96002570892886907</v>
      </c>
      <c r="J77" s="195">
        <f t="shared" si="17"/>
        <v>23261</v>
      </c>
      <c r="L77" s="195"/>
    </row>
    <row r="78" spans="1:12" ht="16.5" customHeight="1" x14ac:dyDescent="0.2">
      <c r="A78" s="193" t="s">
        <v>76</v>
      </c>
      <c r="B78" s="26"/>
      <c r="C78" s="26"/>
      <c r="D78" s="26"/>
      <c r="E78" s="27">
        <f>'[1]BYDEPT-adj'!F78</f>
        <v>139807</v>
      </c>
      <c r="F78" s="27">
        <f>'[1]BYDEPT-adj'!AE78</f>
        <v>0</v>
      </c>
      <c r="G78" s="194">
        <f t="shared" si="16"/>
        <v>139807</v>
      </c>
      <c r="H78" s="195">
        <f>'[1]BYDEPT-adj'!BD78</f>
        <v>139807</v>
      </c>
      <c r="I78" s="140">
        <f t="shared" si="12"/>
        <v>1</v>
      </c>
      <c r="J78" s="195">
        <f t="shared" si="17"/>
        <v>0</v>
      </c>
      <c r="L78" s="195"/>
    </row>
    <row r="79" spans="1:12" ht="16.5" customHeight="1" x14ac:dyDescent="0.2">
      <c r="A79" s="193" t="s">
        <v>77</v>
      </c>
      <c r="B79" s="26"/>
      <c r="C79" s="26"/>
      <c r="D79" s="26"/>
      <c r="E79" s="27">
        <f>'[1]BYDEPT-adj'!F79</f>
        <v>399475</v>
      </c>
      <c r="F79" s="27">
        <f>'[1]BYDEPT-adj'!AE79</f>
        <v>0</v>
      </c>
      <c r="G79" s="194">
        <f t="shared" si="16"/>
        <v>399475</v>
      </c>
      <c r="H79" s="195">
        <f>'[1]BYDEPT-adj'!BD79</f>
        <v>395707</v>
      </c>
      <c r="I79" s="140">
        <f t="shared" si="12"/>
        <v>0.99056762000125165</v>
      </c>
      <c r="J79" s="195">
        <f t="shared" si="17"/>
        <v>3768</v>
      </c>
      <c r="L79" s="195"/>
    </row>
    <row r="80" spans="1:12" ht="16.5" customHeight="1" x14ac:dyDescent="0.2">
      <c r="A80" s="193" t="s">
        <v>78</v>
      </c>
      <c r="B80" s="26"/>
      <c r="C80" s="26"/>
      <c r="D80" s="26"/>
      <c r="E80" s="27">
        <f>'[1]BYDEPT-adj'!F80</f>
        <v>767913</v>
      </c>
      <c r="F80" s="27">
        <f>'[1]BYDEPT-adj'!AE80</f>
        <v>0</v>
      </c>
      <c r="G80" s="194">
        <f t="shared" si="16"/>
        <v>767913</v>
      </c>
      <c r="H80" s="195">
        <f>'[1]BYDEPT-adj'!BD80</f>
        <v>767913</v>
      </c>
      <c r="I80" s="140">
        <f t="shared" si="12"/>
        <v>1</v>
      </c>
      <c r="J80" s="195">
        <f t="shared" si="17"/>
        <v>0</v>
      </c>
      <c r="L80" s="195"/>
    </row>
    <row r="81" spans="1:12" ht="16.5" customHeight="1" x14ac:dyDescent="0.2">
      <c r="A81" s="193" t="s">
        <v>176</v>
      </c>
      <c r="B81" s="26"/>
      <c r="C81" s="26"/>
      <c r="D81" s="26"/>
      <c r="E81" s="27">
        <f>'[1]BYDEPT-adj'!F81</f>
        <v>44074</v>
      </c>
      <c r="F81" s="27">
        <f>'[1]BYDEPT-adj'!AE81</f>
        <v>0</v>
      </c>
      <c r="G81" s="194">
        <f t="shared" si="16"/>
        <v>44074</v>
      </c>
      <c r="H81" s="195">
        <f>'[1]BYDEPT-adj'!BD81</f>
        <v>44074</v>
      </c>
      <c r="I81" s="140">
        <f t="shared" si="12"/>
        <v>1</v>
      </c>
      <c r="J81" s="195">
        <f t="shared" si="17"/>
        <v>0</v>
      </c>
      <c r="L81" s="195"/>
    </row>
    <row r="82" spans="1:12" ht="16.5" customHeight="1" x14ac:dyDescent="0.2">
      <c r="A82" s="13" t="s">
        <v>212</v>
      </c>
      <c r="B82" s="26"/>
      <c r="C82" s="26"/>
      <c r="D82" s="26"/>
      <c r="E82" s="27">
        <f>'[1]BYDEPT-adj'!F82</f>
        <v>135409</v>
      </c>
      <c r="F82" s="27">
        <f>'[1]BYDEPT-adj'!AE82</f>
        <v>0</v>
      </c>
      <c r="G82" s="194">
        <f t="shared" si="16"/>
        <v>135409</v>
      </c>
      <c r="H82" s="195">
        <f>'[1]BYDEPT-adj'!BD82</f>
        <v>135409</v>
      </c>
      <c r="I82" s="140">
        <f t="shared" si="12"/>
        <v>1</v>
      </c>
      <c r="J82" s="195">
        <f t="shared" si="17"/>
        <v>0</v>
      </c>
      <c r="L82" s="195"/>
    </row>
    <row r="83" spans="1:12" ht="16.5" customHeight="1" x14ac:dyDescent="0.2">
      <c r="A83" s="13" t="s">
        <v>213</v>
      </c>
      <c r="B83" s="26"/>
      <c r="C83" s="26"/>
      <c r="D83" s="26"/>
      <c r="E83" s="27">
        <f>'[1]BYDEPT-adj'!F83</f>
        <v>60825</v>
      </c>
      <c r="F83" s="27">
        <f>'[1]BYDEPT-adj'!AE83</f>
        <v>0</v>
      </c>
      <c r="G83" s="194">
        <f t="shared" si="16"/>
        <v>60825</v>
      </c>
      <c r="H83" s="195">
        <f>'[1]BYDEPT-adj'!BD83</f>
        <v>60774</v>
      </c>
      <c r="I83" s="140">
        <f t="shared" si="12"/>
        <v>0.99916152897657218</v>
      </c>
      <c r="J83" s="195">
        <f t="shared" si="17"/>
        <v>51</v>
      </c>
      <c r="L83" s="195"/>
    </row>
    <row r="84" spans="1:12" ht="16.5" customHeight="1" x14ac:dyDescent="0.2">
      <c r="A84" s="13" t="s">
        <v>214</v>
      </c>
      <c r="B84" s="26"/>
      <c r="C84" s="26"/>
      <c r="D84" s="26"/>
      <c r="E84" s="27">
        <f>'[1]BYDEPT-adj'!F84</f>
        <v>957102</v>
      </c>
      <c r="F84" s="27">
        <f>'[1]BYDEPT-adj'!AE84</f>
        <v>0</v>
      </c>
      <c r="G84" s="194">
        <f t="shared" si="16"/>
        <v>957102</v>
      </c>
      <c r="H84" s="195">
        <f>'[1]BYDEPT-adj'!BD84</f>
        <v>947102</v>
      </c>
      <c r="I84" s="140">
        <f t="shared" si="12"/>
        <v>0.98955179280787209</v>
      </c>
      <c r="J84" s="195">
        <f t="shared" si="17"/>
        <v>10000</v>
      </c>
      <c r="L84" s="195"/>
    </row>
    <row r="85" spans="1:12" ht="16.5" customHeight="1" x14ac:dyDescent="0.2">
      <c r="A85" s="13" t="s">
        <v>80</v>
      </c>
      <c r="B85" s="26"/>
      <c r="C85" s="26"/>
      <c r="D85" s="26"/>
      <c r="E85" s="27">
        <f>'[1]BYDEPT-adj'!F85</f>
        <v>121067</v>
      </c>
      <c r="F85" s="27">
        <f>'[1]BYDEPT-adj'!AE85</f>
        <v>0</v>
      </c>
      <c r="G85" s="194">
        <f t="shared" si="16"/>
        <v>121067</v>
      </c>
      <c r="H85" s="195">
        <f>'[1]BYDEPT-adj'!BD85</f>
        <v>121067</v>
      </c>
      <c r="I85" s="140">
        <f t="shared" si="12"/>
        <v>1</v>
      </c>
      <c r="J85" s="195">
        <f t="shared" si="17"/>
        <v>0</v>
      </c>
      <c r="L85" s="195"/>
    </row>
    <row r="86" spans="1:12" ht="16.5" customHeight="1" x14ac:dyDescent="0.2">
      <c r="A86" s="13" t="s">
        <v>82</v>
      </c>
      <c r="B86" s="26"/>
      <c r="C86" s="26"/>
      <c r="D86" s="26"/>
      <c r="E86" s="27">
        <f>'[1]BYDEPT-adj'!F86</f>
        <v>189872</v>
      </c>
      <c r="F86" s="27">
        <f>'[1]BYDEPT-adj'!AE86</f>
        <v>0</v>
      </c>
      <c r="G86" s="194">
        <f t="shared" si="16"/>
        <v>189872</v>
      </c>
      <c r="H86" s="195">
        <f>'[1]BYDEPT-adj'!BD86</f>
        <v>189238</v>
      </c>
      <c r="I86" s="140">
        <f t="shared" si="12"/>
        <v>0.99666090840144939</v>
      </c>
      <c r="J86" s="195">
        <f t="shared" si="17"/>
        <v>634</v>
      </c>
      <c r="L86" s="195"/>
    </row>
    <row r="87" spans="1:12" ht="16.5" customHeight="1" x14ac:dyDescent="0.2">
      <c r="A87" s="13" t="s">
        <v>83</v>
      </c>
      <c r="B87" s="26"/>
      <c r="C87" s="26"/>
      <c r="D87" s="26"/>
      <c r="E87" s="27">
        <f>'[1]BYDEPT-adj'!F87</f>
        <v>129274</v>
      </c>
      <c r="F87" s="27">
        <f>'[1]BYDEPT-adj'!AE87</f>
        <v>0</v>
      </c>
      <c r="G87" s="194">
        <f t="shared" si="16"/>
        <v>129274</v>
      </c>
      <c r="H87" s="195">
        <f>'[1]BYDEPT-adj'!BD87</f>
        <v>129274</v>
      </c>
      <c r="I87" s="140">
        <f t="shared" si="12"/>
        <v>1</v>
      </c>
      <c r="J87" s="195">
        <f t="shared" si="17"/>
        <v>0</v>
      </c>
      <c r="L87" s="195"/>
    </row>
    <row r="88" spans="1:12" ht="16.5" customHeight="1" x14ac:dyDescent="0.2">
      <c r="A88" s="13" t="s">
        <v>207</v>
      </c>
      <c r="B88" s="26"/>
      <c r="C88" s="26"/>
      <c r="D88" s="26"/>
      <c r="E88" s="27">
        <f>'[1]BYDEPT-adj'!F88</f>
        <v>73138</v>
      </c>
      <c r="F88" s="27">
        <f>'[1]BYDEPT-adj'!AE88</f>
        <v>0</v>
      </c>
      <c r="G88" s="194">
        <f t="shared" si="16"/>
        <v>73138</v>
      </c>
      <c r="H88" s="195">
        <f>'[1]BYDEPT-adj'!BD88</f>
        <v>73138</v>
      </c>
      <c r="I88" s="140">
        <f t="shared" si="12"/>
        <v>1</v>
      </c>
      <c r="J88" s="195">
        <f t="shared" si="17"/>
        <v>0</v>
      </c>
      <c r="L88" s="195"/>
    </row>
    <row r="89" spans="1:12" ht="16.5" customHeight="1" x14ac:dyDescent="0.2">
      <c r="A89" s="13" t="s">
        <v>84</v>
      </c>
      <c r="B89" s="26"/>
      <c r="C89" s="26"/>
      <c r="D89" s="26"/>
      <c r="E89" s="27">
        <f>'[1]BYDEPT-adj'!F89</f>
        <v>42705</v>
      </c>
      <c r="F89" s="27">
        <f>'[1]BYDEPT-adj'!AE89</f>
        <v>0</v>
      </c>
      <c r="G89" s="194">
        <f t="shared" si="16"/>
        <v>42705</v>
      </c>
      <c r="H89" s="195">
        <f>'[1]BYDEPT-adj'!BD89</f>
        <v>42705</v>
      </c>
      <c r="I89" s="140">
        <f t="shared" si="12"/>
        <v>1</v>
      </c>
      <c r="J89" s="195">
        <f t="shared" si="17"/>
        <v>0</v>
      </c>
      <c r="L89" s="195"/>
    </row>
    <row r="90" spans="1:12" ht="16.5" customHeight="1" x14ac:dyDescent="0.2">
      <c r="A90" s="13" t="s">
        <v>85</v>
      </c>
      <c r="B90" s="26"/>
      <c r="C90" s="26"/>
      <c r="D90" s="26"/>
      <c r="E90" s="27">
        <f>'[1]BYDEPT-adj'!F90</f>
        <v>360849</v>
      </c>
      <c r="F90" s="27">
        <f>'[1]BYDEPT-adj'!AE90</f>
        <v>0</v>
      </c>
      <c r="G90" s="194">
        <f t="shared" si="16"/>
        <v>360849</v>
      </c>
      <c r="H90" s="195">
        <f>'[1]BYDEPT-adj'!BD90</f>
        <v>354293</v>
      </c>
      <c r="I90" s="140">
        <f t="shared" si="12"/>
        <v>0.98183173571216764</v>
      </c>
      <c r="J90" s="195">
        <f t="shared" si="17"/>
        <v>6556</v>
      </c>
      <c r="L90" s="195"/>
    </row>
    <row r="91" spans="1:12" ht="15.75" customHeight="1" x14ac:dyDescent="0.2">
      <c r="A91" s="193"/>
      <c r="B91" s="26"/>
      <c r="C91" s="26"/>
      <c r="D91" s="26"/>
      <c r="E91" s="27"/>
      <c r="F91" s="27"/>
      <c r="G91" s="194"/>
      <c r="H91" s="195"/>
      <c r="I91" s="140"/>
      <c r="J91" s="195"/>
      <c r="L91" s="195"/>
    </row>
    <row r="92" spans="1:12" ht="16.5" customHeight="1" x14ac:dyDescent="0.2">
      <c r="A92" s="201" t="s">
        <v>164</v>
      </c>
      <c r="B92" s="58"/>
      <c r="C92" s="58"/>
      <c r="D92" s="58"/>
      <c r="E92" s="202">
        <f>E93+E94+SUM(E101:E109)</f>
        <v>408287555</v>
      </c>
      <c r="F92" s="203">
        <f>F93+F94+SUM(F101:F109)</f>
        <v>0</v>
      </c>
      <c r="G92" s="204">
        <f>G93+G94+SUM(G101:G109)</f>
        <v>408287555</v>
      </c>
      <c r="H92" s="205">
        <f>H93+H94+SUM(H101:H109)</f>
        <v>42180165</v>
      </c>
      <c r="I92" s="206">
        <f t="shared" ref="I92:I99" si="18">H92/G92</f>
        <v>0.10330994536436458</v>
      </c>
      <c r="J92" s="205">
        <f>J93+J94+SUM(J101:J109)</f>
        <v>366107390</v>
      </c>
      <c r="L92" s="205"/>
    </row>
    <row r="93" spans="1:12" ht="16.5" customHeight="1" x14ac:dyDescent="0.2">
      <c r="A93" s="29" t="s">
        <v>140</v>
      </c>
      <c r="B93" s="207"/>
      <c r="C93" s="207"/>
      <c r="D93" s="207"/>
      <c r="E93" s="27">
        <f>'[1]BYDEPT-adj'!F93</f>
        <v>103453120</v>
      </c>
      <c r="F93" s="27">
        <f>'[1]BYDEPT-adj'!AE93</f>
        <v>0</v>
      </c>
      <c r="G93" s="194">
        <f t="shared" ref="G93" si="19">E93+F93</f>
        <v>103453120</v>
      </c>
      <c r="H93" s="195">
        <f>'[1]BYDEPT-adj'!BD93</f>
        <v>5852962</v>
      </c>
      <c r="I93" s="140">
        <f t="shared" si="18"/>
        <v>5.6575983401950566E-2</v>
      </c>
      <c r="J93" s="195">
        <f t="shared" ref="J93" si="20">G93-H93</f>
        <v>97600158</v>
      </c>
      <c r="L93" s="195"/>
    </row>
    <row r="94" spans="1:12" ht="16.5" customHeight="1" x14ac:dyDescent="0.2">
      <c r="A94" s="29" t="s">
        <v>215</v>
      </c>
      <c r="B94" s="207"/>
      <c r="C94" s="207"/>
      <c r="D94" s="207"/>
      <c r="E94" s="196">
        <f>SUM(E95:E99)</f>
        <v>57203886</v>
      </c>
      <c r="F94" s="196">
        <f>SUM(F95:F99)</f>
        <v>0</v>
      </c>
      <c r="G94" s="197">
        <f>SUM(G95:G99)</f>
        <v>57203886</v>
      </c>
      <c r="H94" s="198">
        <f>SUM(H95:H99)</f>
        <v>18216251</v>
      </c>
      <c r="I94" s="199">
        <f t="shared" si="18"/>
        <v>0.31844429240349159</v>
      </c>
      <c r="J94" s="198">
        <f>SUM(J95:J99)</f>
        <v>38987635</v>
      </c>
      <c r="L94" s="198"/>
    </row>
    <row r="95" spans="1:12" ht="16.5" customHeight="1" x14ac:dyDescent="0.2">
      <c r="A95" s="15" t="s">
        <v>216</v>
      </c>
      <c r="B95" s="208"/>
      <c r="C95" s="208"/>
      <c r="D95" s="208"/>
      <c r="E95" s="27">
        <f>'[1]BYDEPT-adj'!F95</f>
        <v>35917970</v>
      </c>
      <c r="F95" s="27">
        <f>'[1]BYDEPT-adj'!AE95</f>
        <v>0</v>
      </c>
      <c r="G95" s="194">
        <f t="shared" ref="G95:G99" si="21">E95+F95</f>
        <v>35917970</v>
      </c>
      <c r="H95" s="195">
        <f>'[1]BYDEPT-adj'!BD95</f>
        <v>0</v>
      </c>
      <c r="I95" s="140">
        <f t="shared" si="18"/>
        <v>0</v>
      </c>
      <c r="J95" s="195">
        <f t="shared" ref="J95:J99" si="22">G95-H95</f>
        <v>35917970</v>
      </c>
      <c r="L95" s="195"/>
    </row>
    <row r="96" spans="1:12" ht="16.5" customHeight="1" x14ac:dyDescent="0.2">
      <c r="A96" s="15" t="s">
        <v>217</v>
      </c>
      <c r="B96" s="208"/>
      <c r="C96" s="208"/>
      <c r="D96" s="208"/>
      <c r="E96" s="27">
        <f>'[1]BYDEPT-adj'!F96</f>
        <v>1959245</v>
      </c>
      <c r="F96" s="27">
        <f>'[1]BYDEPT-adj'!AE96</f>
        <v>0</v>
      </c>
      <c r="G96" s="194">
        <f t="shared" si="21"/>
        <v>1959245</v>
      </c>
      <c r="H96" s="195">
        <f>'[1]BYDEPT-adj'!BD96</f>
        <v>0</v>
      </c>
      <c r="I96" s="140">
        <f t="shared" si="18"/>
        <v>0</v>
      </c>
      <c r="J96" s="195">
        <f t="shared" si="22"/>
        <v>1959245</v>
      </c>
      <c r="L96" s="195"/>
    </row>
    <row r="97" spans="1:13" ht="16.5" customHeight="1" x14ac:dyDescent="0.2">
      <c r="A97" s="15" t="s">
        <v>218</v>
      </c>
      <c r="B97" s="208"/>
      <c r="C97" s="208"/>
      <c r="D97" s="208"/>
      <c r="E97" s="27">
        <f>'[1]BYDEPT-adj'!F97</f>
        <v>50000</v>
      </c>
      <c r="F97" s="27">
        <f>'[1]BYDEPT-adj'!AE97</f>
        <v>0</v>
      </c>
      <c r="G97" s="194">
        <f t="shared" si="21"/>
        <v>50000</v>
      </c>
      <c r="H97" s="195">
        <f>'[1]BYDEPT-adj'!BD97</f>
        <v>2118</v>
      </c>
      <c r="I97" s="140">
        <f t="shared" si="18"/>
        <v>4.2360000000000002E-2</v>
      </c>
      <c r="J97" s="195">
        <f t="shared" si="22"/>
        <v>47882</v>
      </c>
      <c r="L97" s="195"/>
    </row>
    <row r="98" spans="1:13" ht="15.75" customHeight="1" x14ac:dyDescent="0.2">
      <c r="A98" s="15" t="s">
        <v>219</v>
      </c>
      <c r="B98" s="208"/>
      <c r="C98" s="208"/>
      <c r="D98" s="208"/>
      <c r="E98" s="27">
        <f>'[1]BYDEPT-adj'!F98</f>
        <v>19076671</v>
      </c>
      <c r="F98" s="27">
        <f>'[1]BYDEPT-adj'!AE98</f>
        <v>0</v>
      </c>
      <c r="G98" s="194">
        <f t="shared" si="21"/>
        <v>19076671</v>
      </c>
      <c r="H98" s="195">
        <f>'[1]BYDEPT-adj'!BD98</f>
        <v>18214133</v>
      </c>
      <c r="I98" s="140">
        <f t="shared" si="18"/>
        <v>0.95478571706772108</v>
      </c>
      <c r="J98" s="195">
        <f t="shared" si="22"/>
        <v>862538</v>
      </c>
      <c r="L98" s="195"/>
    </row>
    <row r="99" spans="1:13" ht="16.5" customHeight="1" x14ac:dyDescent="0.2">
      <c r="A99" s="15" t="s">
        <v>220</v>
      </c>
      <c r="B99" s="208"/>
      <c r="C99" s="208"/>
      <c r="D99" s="208"/>
      <c r="E99" s="27">
        <f>'[1]BYDEPT-adj'!F99</f>
        <v>200000</v>
      </c>
      <c r="F99" s="27">
        <f>'[1]BYDEPT-adj'!AE99</f>
        <v>0</v>
      </c>
      <c r="G99" s="194">
        <f t="shared" si="21"/>
        <v>200000</v>
      </c>
      <c r="H99" s="195">
        <f>'[1]BYDEPT-adj'!BD99</f>
        <v>0</v>
      </c>
      <c r="I99" s="140">
        <f t="shared" si="18"/>
        <v>0</v>
      </c>
      <c r="J99" s="195">
        <f t="shared" si="22"/>
        <v>200000</v>
      </c>
      <c r="L99" s="195"/>
    </row>
    <row r="100" spans="1:13" ht="14.25" customHeight="1" x14ac:dyDescent="0.2">
      <c r="A100" s="193"/>
      <c r="B100" s="26"/>
      <c r="C100" s="26"/>
      <c r="D100" s="26"/>
      <c r="E100" s="27"/>
      <c r="F100" s="120"/>
      <c r="G100" s="194"/>
      <c r="H100" s="209"/>
      <c r="I100" s="210"/>
      <c r="J100" s="209"/>
      <c r="L100" s="209"/>
    </row>
    <row r="101" spans="1:13" ht="16.5" customHeight="1" x14ac:dyDescent="0.2">
      <c r="A101" s="211" t="s">
        <v>142</v>
      </c>
      <c r="B101" s="104"/>
      <c r="C101" s="104"/>
      <c r="D101" s="104"/>
      <c r="E101" s="27">
        <f>'[1]BYDEPT-adj'!F101</f>
        <v>2500000</v>
      </c>
      <c r="F101" s="27">
        <f>'[1]BYDEPT-adj'!AE101</f>
        <v>0</v>
      </c>
      <c r="G101" s="194">
        <f t="shared" ref="G101:G109" si="23">E101+F101</f>
        <v>2500000</v>
      </c>
      <c r="H101" s="195">
        <f>'[1]BYDEPT-adj'!BD101</f>
        <v>49618</v>
      </c>
      <c r="I101" s="140">
        <f t="shared" ref="I101:I108" si="24">H101/G101</f>
        <v>1.9847199999999999E-2</v>
      </c>
      <c r="J101" s="195">
        <f t="shared" ref="J101:J109" si="25">G101-H101</f>
        <v>2450382</v>
      </c>
      <c r="K101" s="200"/>
      <c r="L101" s="195"/>
    </row>
    <row r="102" spans="1:13" ht="16.5" hidden="1" customHeight="1" x14ac:dyDescent="0.2">
      <c r="A102" s="211" t="s">
        <v>221</v>
      </c>
      <c r="B102" s="104"/>
      <c r="C102" s="104"/>
      <c r="D102" s="104"/>
      <c r="E102" s="27"/>
      <c r="F102" s="27"/>
      <c r="G102" s="194"/>
      <c r="H102" s="195"/>
      <c r="I102" s="140"/>
      <c r="J102" s="195"/>
      <c r="L102" s="195"/>
    </row>
    <row r="103" spans="1:13" ht="16.5" hidden="1" customHeight="1" x14ac:dyDescent="0.2">
      <c r="A103" s="29" t="s">
        <v>143</v>
      </c>
      <c r="B103" s="207"/>
      <c r="C103" s="207"/>
      <c r="D103" s="207"/>
      <c r="E103" s="27">
        <f>'[1]BYDEPT-adj'!F103</f>
        <v>0</v>
      </c>
      <c r="F103" s="27">
        <f>'[1]BYDEPT-adj'!AE103</f>
        <v>0</v>
      </c>
      <c r="G103" s="194">
        <f t="shared" si="23"/>
        <v>0</v>
      </c>
      <c r="H103" s="195">
        <f>'[1]BYDEPT-adj'!BD103</f>
        <v>0</v>
      </c>
      <c r="I103" s="140"/>
      <c r="J103" s="195">
        <f t="shared" si="25"/>
        <v>0</v>
      </c>
      <c r="L103" s="195"/>
    </row>
    <row r="104" spans="1:13" ht="16.5" hidden="1" customHeight="1" x14ac:dyDescent="0.2">
      <c r="A104" s="29" t="s">
        <v>222</v>
      </c>
      <c r="B104" s="207"/>
      <c r="C104" s="207"/>
      <c r="D104" s="207"/>
      <c r="E104" s="27"/>
      <c r="F104" s="27"/>
      <c r="G104" s="194"/>
      <c r="H104" s="195"/>
      <c r="I104" s="140"/>
      <c r="J104" s="195"/>
      <c r="L104" s="195"/>
    </row>
    <row r="105" spans="1:13" ht="16.5" hidden="1" customHeight="1" x14ac:dyDescent="0.2">
      <c r="A105" s="29" t="s">
        <v>144</v>
      </c>
      <c r="B105" s="207"/>
      <c r="C105" s="207"/>
      <c r="D105" s="207"/>
      <c r="E105" s="27">
        <f>'[1]BYDEPT-adj'!F105</f>
        <v>0</v>
      </c>
      <c r="F105" s="27">
        <f>'[1]BYDEPT-adj'!AE105</f>
        <v>0</v>
      </c>
      <c r="G105" s="194">
        <f t="shared" si="23"/>
        <v>0</v>
      </c>
      <c r="H105" s="195">
        <f>'[1]BYDEPT-adj'!BD105</f>
        <v>0</v>
      </c>
      <c r="I105" s="140"/>
      <c r="J105" s="195">
        <f t="shared" si="25"/>
        <v>0</v>
      </c>
      <c r="L105" s="195"/>
    </row>
    <row r="106" spans="1:13" ht="16.5" customHeight="1" x14ac:dyDescent="0.2">
      <c r="A106" s="29" t="s">
        <v>223</v>
      </c>
      <c r="B106" s="207"/>
      <c r="C106" s="207"/>
      <c r="D106" s="207"/>
      <c r="E106" s="27">
        <f>'[1]BYDEPT-adj'!F106</f>
        <v>96261997</v>
      </c>
      <c r="F106" s="27">
        <f>'[1]BYDEPT-adj'!AE106</f>
        <v>0</v>
      </c>
      <c r="G106" s="194">
        <f t="shared" si="23"/>
        <v>96261997</v>
      </c>
      <c r="H106" s="195">
        <f>'[1]BYDEPT-adj'!BD106</f>
        <v>34192</v>
      </c>
      <c r="I106" s="140">
        <f t="shared" si="24"/>
        <v>3.5519728517578958E-4</v>
      </c>
      <c r="J106" s="195">
        <f t="shared" si="25"/>
        <v>96227805</v>
      </c>
      <c r="K106" s="200"/>
      <c r="L106" s="195"/>
    </row>
    <row r="107" spans="1:13" ht="16.5" customHeight="1" x14ac:dyDescent="0.2">
      <c r="A107" s="211" t="s">
        <v>224</v>
      </c>
      <c r="B107" s="104"/>
      <c r="C107" s="104"/>
      <c r="D107" s="104"/>
      <c r="E107" s="27">
        <f>'[1]BYDEPT-adj'!F107</f>
        <v>38895531</v>
      </c>
      <c r="F107" s="27">
        <f>'[1]BYDEPT-adj'!AE107</f>
        <v>0</v>
      </c>
      <c r="G107" s="194">
        <f t="shared" si="23"/>
        <v>38895531</v>
      </c>
      <c r="H107" s="195">
        <f>'[1]BYDEPT-adj'!BD107</f>
        <v>0</v>
      </c>
      <c r="I107" s="140">
        <f t="shared" si="24"/>
        <v>0</v>
      </c>
      <c r="J107" s="195">
        <f t="shared" si="25"/>
        <v>38895531</v>
      </c>
      <c r="L107" s="195"/>
      <c r="M107" s="200"/>
    </row>
    <row r="108" spans="1:13" ht="16.5" customHeight="1" x14ac:dyDescent="0.2">
      <c r="A108" s="29" t="s">
        <v>193</v>
      </c>
      <c r="B108" s="207"/>
      <c r="C108" s="207"/>
      <c r="D108" s="207"/>
      <c r="E108" s="27">
        <f>'[1]BYDEPT-adj'!F108</f>
        <v>109973021</v>
      </c>
      <c r="F108" s="27">
        <f>'[1]BYDEPT-adj'!AE108</f>
        <v>0</v>
      </c>
      <c r="G108" s="194">
        <f t="shared" si="23"/>
        <v>109973021</v>
      </c>
      <c r="H108" s="195">
        <f>'[1]BYDEPT-adj'!BD108</f>
        <v>18027142</v>
      </c>
      <c r="I108" s="140">
        <f t="shared" si="24"/>
        <v>0.16392331351886749</v>
      </c>
      <c r="J108" s="195">
        <f t="shared" si="25"/>
        <v>91945879</v>
      </c>
      <c r="L108" s="195"/>
    </row>
    <row r="109" spans="1:13" ht="16.5" hidden="1" customHeight="1" x14ac:dyDescent="0.2">
      <c r="A109" s="29" t="s">
        <v>225</v>
      </c>
      <c r="B109" s="104"/>
      <c r="C109" s="207"/>
      <c r="D109" s="212"/>
      <c r="E109" s="27">
        <f>'[1]BYDEPT-adj'!F109</f>
        <v>0</v>
      </c>
      <c r="F109" s="27">
        <f>'[1]BYDEPT-adj'!AE109</f>
        <v>0</v>
      </c>
      <c r="G109" s="194">
        <f t="shared" si="23"/>
        <v>0</v>
      </c>
      <c r="H109" s="195">
        <f>'[1]BYDEPT-adj'!BD109</f>
        <v>0</v>
      </c>
      <c r="I109" s="140"/>
      <c r="J109" s="195">
        <f t="shared" si="25"/>
        <v>0</v>
      </c>
      <c r="L109" s="195"/>
    </row>
    <row r="110" spans="1:13" ht="16.5" customHeight="1" x14ac:dyDescent="0.2">
      <c r="A110" s="213"/>
      <c r="B110" s="40"/>
      <c r="C110" s="109"/>
      <c r="D110" s="40"/>
      <c r="E110" s="214"/>
      <c r="F110" s="214"/>
      <c r="G110" s="215"/>
      <c r="H110" s="216"/>
      <c r="I110" s="210"/>
      <c r="J110" s="216"/>
      <c r="L110" s="216"/>
    </row>
    <row r="111" spans="1:13" ht="16.5" customHeight="1" x14ac:dyDescent="0.2">
      <c r="A111" s="201" t="s">
        <v>292</v>
      </c>
      <c r="B111" s="58"/>
      <c r="C111" s="217"/>
      <c r="D111" s="218"/>
      <c r="E111" s="78">
        <f>SUM(E112:E116)+SUM(E119:E122)</f>
        <v>930695404</v>
      </c>
      <c r="F111" s="78">
        <f>SUM(F112:F116)+SUM(F119:F122)</f>
        <v>0</v>
      </c>
      <c r="G111" s="219">
        <f>SUM(G112:G116)+SUM(G119:G122)</f>
        <v>930695404</v>
      </c>
      <c r="H111" s="220">
        <f>SUM(H112:H116)+SUM(H119:H122)</f>
        <v>463571150</v>
      </c>
      <c r="I111" s="221">
        <f t="shared" ref="I111:I122" si="26">H111/G111</f>
        <v>0.49809115636290391</v>
      </c>
      <c r="J111" s="220">
        <f>SUM(J112:J116)+SUM(J119:J122)</f>
        <v>467124254</v>
      </c>
      <c r="L111" s="220"/>
    </row>
    <row r="112" spans="1:13" ht="16.5" customHeight="1" x14ac:dyDescent="0.2">
      <c r="A112" s="119" t="s">
        <v>158</v>
      </c>
      <c r="B112" s="71"/>
      <c r="C112" s="105"/>
      <c r="D112" s="96"/>
      <c r="E112" s="27">
        <f>'[1]BYDEPT-adj'!F112</f>
        <v>31240142</v>
      </c>
      <c r="F112" s="27">
        <f>'[1]BYDEPT-adj'!AE112</f>
        <v>0</v>
      </c>
      <c r="G112" s="194">
        <f t="shared" ref="G112:G115" si="27">E112+F112</f>
        <v>31240142</v>
      </c>
      <c r="H112" s="195">
        <f>'[1]BYDEPT-adj'!BD112</f>
        <v>30582160</v>
      </c>
      <c r="I112" s="140">
        <f t="shared" si="26"/>
        <v>0.97893793184422784</v>
      </c>
      <c r="J112" s="195">
        <f t="shared" ref="J112:J115" si="28">G112-H112</f>
        <v>657982</v>
      </c>
      <c r="L112" s="195"/>
    </row>
    <row r="113" spans="1:12" ht="16.5" customHeight="1" x14ac:dyDescent="0.2">
      <c r="A113" s="222" t="s">
        <v>159</v>
      </c>
      <c r="B113" s="26"/>
      <c r="C113" s="120"/>
      <c r="D113" s="223"/>
      <c r="E113" s="27">
        <f>'[1]BYDEPT-adj'!F113</f>
        <v>428619518</v>
      </c>
      <c r="F113" s="27">
        <f>'[1]BYDEPT-adj'!AE113</f>
        <v>0</v>
      </c>
      <c r="G113" s="194">
        <f t="shared" si="27"/>
        <v>428619518</v>
      </c>
      <c r="H113" s="195">
        <f>'[1]BYDEPT-adj'!BD113</f>
        <v>428619518</v>
      </c>
      <c r="I113" s="140">
        <f t="shared" si="26"/>
        <v>1</v>
      </c>
      <c r="J113" s="195">
        <f t="shared" si="28"/>
        <v>0</v>
      </c>
      <c r="L113" s="195"/>
    </row>
    <row r="114" spans="1:12" ht="16.5" customHeight="1" x14ac:dyDescent="0.2">
      <c r="A114" s="83" t="s">
        <v>280</v>
      </c>
      <c r="B114" s="83"/>
      <c r="C114" s="105"/>
      <c r="D114" s="96"/>
      <c r="E114" s="27">
        <f>'[1]BYDEPT-adj'!F114</f>
        <v>331</v>
      </c>
      <c r="F114" s="27">
        <f>'[1]BYDEPT-adj'!AE114</f>
        <v>0</v>
      </c>
      <c r="G114" s="194">
        <f t="shared" si="27"/>
        <v>331</v>
      </c>
      <c r="H114" s="195">
        <f>'[1]BYDEPT-adj'!BD114</f>
        <v>0</v>
      </c>
      <c r="I114" s="140">
        <f t="shared" si="26"/>
        <v>0</v>
      </c>
      <c r="J114" s="195">
        <f t="shared" si="28"/>
        <v>331</v>
      </c>
      <c r="L114" s="195"/>
    </row>
    <row r="115" spans="1:12" ht="16.5" customHeight="1" x14ac:dyDescent="0.2">
      <c r="A115" s="224" t="s">
        <v>93</v>
      </c>
      <c r="B115" s="105"/>
      <c r="C115" s="105"/>
      <c r="D115" s="105"/>
      <c r="E115" s="27">
        <f>'[1]BYDEPT-adj'!F115</f>
        <v>64410</v>
      </c>
      <c r="F115" s="27">
        <f>'[1]BYDEPT-adj'!AE115</f>
        <v>0</v>
      </c>
      <c r="G115" s="194">
        <f t="shared" si="27"/>
        <v>64410</v>
      </c>
      <c r="H115" s="195">
        <f>'[1]BYDEPT-adj'!BD115</f>
        <v>40994</v>
      </c>
      <c r="I115" s="140">
        <f t="shared" si="26"/>
        <v>0.63645396677534549</v>
      </c>
      <c r="J115" s="195">
        <f t="shared" si="28"/>
        <v>23416</v>
      </c>
      <c r="L115" s="195"/>
    </row>
    <row r="116" spans="1:12" ht="16.5" customHeight="1" x14ac:dyDescent="0.2">
      <c r="A116" s="119" t="s">
        <v>160</v>
      </c>
      <c r="B116" s="96"/>
      <c r="C116" s="96"/>
      <c r="D116" s="96"/>
      <c r="E116" s="92">
        <f>SUM(E117:E118)</f>
        <v>25999003</v>
      </c>
      <c r="F116" s="92">
        <f>SUM(F117:F118)</f>
        <v>0</v>
      </c>
      <c r="G116" s="225">
        <f>SUM(G117:G118)</f>
        <v>25999003</v>
      </c>
      <c r="H116" s="226">
        <f>SUM(H117:H118)</f>
        <v>4167535</v>
      </c>
      <c r="I116" s="199">
        <f t="shared" si="26"/>
        <v>0.16029595442563702</v>
      </c>
      <c r="J116" s="226">
        <f>SUM(J117:J118)</f>
        <v>21831468</v>
      </c>
      <c r="L116" s="226"/>
    </row>
    <row r="117" spans="1:12" ht="16.5" customHeight="1" x14ac:dyDescent="0.2">
      <c r="A117" s="119" t="s">
        <v>226</v>
      </c>
      <c r="B117" s="96"/>
      <c r="C117" s="96"/>
      <c r="D117" s="96"/>
      <c r="E117" s="27">
        <f>'[1]BYDEPT-adj'!F117</f>
        <v>13090992</v>
      </c>
      <c r="F117" s="27">
        <f>'[1]BYDEPT-adj'!AE117</f>
        <v>0</v>
      </c>
      <c r="G117" s="194">
        <f t="shared" ref="G117:G122" si="29">E117+F117</f>
        <v>13090992</v>
      </c>
      <c r="H117" s="195">
        <f>'[1]BYDEPT-adj'!BD117</f>
        <v>69230</v>
      </c>
      <c r="I117" s="140"/>
      <c r="J117" s="195">
        <f t="shared" ref="J117:J122" si="30">G117-H117</f>
        <v>13021762</v>
      </c>
      <c r="L117" s="195"/>
    </row>
    <row r="118" spans="1:12" ht="16.5" customHeight="1" x14ac:dyDescent="0.2">
      <c r="A118" s="119" t="s">
        <v>161</v>
      </c>
      <c r="B118" s="96"/>
      <c r="C118" s="96"/>
      <c r="D118" s="96"/>
      <c r="E118" s="27">
        <f>'[1]BYDEPT-adj'!F118</f>
        <v>12908011</v>
      </c>
      <c r="F118" s="27">
        <f>'[1]BYDEPT-adj'!AE118</f>
        <v>0</v>
      </c>
      <c r="G118" s="194">
        <f t="shared" si="29"/>
        <v>12908011</v>
      </c>
      <c r="H118" s="195">
        <f>'[1]BYDEPT-adj'!BD118</f>
        <v>4098305</v>
      </c>
      <c r="I118" s="140">
        <f t="shared" si="26"/>
        <v>0.31750089150063476</v>
      </c>
      <c r="J118" s="195">
        <f t="shared" si="30"/>
        <v>8809706</v>
      </c>
      <c r="L118" s="195"/>
    </row>
    <row r="119" spans="1:12" ht="16.5" hidden="1" customHeight="1" x14ac:dyDescent="0.2">
      <c r="A119" s="227" t="s">
        <v>87</v>
      </c>
      <c r="B119" s="83"/>
      <c r="C119" s="83"/>
      <c r="D119" s="83"/>
      <c r="E119" s="27"/>
      <c r="F119" s="27"/>
      <c r="G119" s="194"/>
      <c r="H119" s="195"/>
      <c r="I119" s="140"/>
      <c r="J119" s="195"/>
      <c r="L119" s="195"/>
    </row>
    <row r="120" spans="1:12" ht="15.75" customHeight="1" x14ac:dyDescent="0.2">
      <c r="A120" s="227" t="s">
        <v>88</v>
      </c>
      <c r="B120" s="83"/>
      <c r="C120" s="83"/>
      <c r="D120" s="83"/>
      <c r="E120" s="27">
        <f>'[1]BYDEPT-adj'!F120</f>
        <v>26500000</v>
      </c>
      <c r="F120" s="27">
        <f>'[1]BYDEPT-adj'!AE120</f>
        <v>0</v>
      </c>
      <c r="G120" s="194">
        <f t="shared" si="29"/>
        <v>26500000</v>
      </c>
      <c r="H120" s="195">
        <f>'[1]BYDEPT-adj'!BD120</f>
        <v>0</v>
      </c>
      <c r="I120" s="140">
        <f t="shared" si="26"/>
        <v>0</v>
      </c>
      <c r="J120" s="195">
        <f t="shared" si="30"/>
        <v>26500000</v>
      </c>
      <c r="L120" s="195"/>
    </row>
    <row r="121" spans="1:12" ht="16.5" customHeight="1" x14ac:dyDescent="0.2">
      <c r="A121" s="227" t="s">
        <v>89</v>
      </c>
      <c r="B121" s="83"/>
      <c r="C121" s="83"/>
      <c r="D121" s="83"/>
      <c r="E121" s="27">
        <f>'[1]BYDEPT-adj'!F121</f>
        <v>392797000</v>
      </c>
      <c r="F121" s="27">
        <f>'[1]BYDEPT-adj'!AE121</f>
        <v>0</v>
      </c>
      <c r="G121" s="194">
        <f t="shared" si="29"/>
        <v>392797000</v>
      </c>
      <c r="H121" s="195">
        <f>'[1]BYDEPT-adj'!BD121</f>
        <v>0</v>
      </c>
      <c r="I121" s="140">
        <f t="shared" si="26"/>
        <v>0</v>
      </c>
      <c r="J121" s="195">
        <f t="shared" si="30"/>
        <v>392797000</v>
      </c>
      <c r="L121" s="195"/>
    </row>
    <row r="122" spans="1:12" ht="16.5" customHeight="1" x14ac:dyDescent="0.2">
      <c r="A122" s="209" t="s">
        <v>162</v>
      </c>
      <c r="B122" s="223"/>
      <c r="C122" s="223"/>
      <c r="D122" s="223"/>
      <c r="E122" s="27">
        <f>'[1]BYDEPT-adj'!F122</f>
        <v>25475000</v>
      </c>
      <c r="F122" s="27">
        <f>'[1]BYDEPT-adj'!AE122</f>
        <v>0</v>
      </c>
      <c r="G122" s="194">
        <f t="shared" si="29"/>
        <v>25475000</v>
      </c>
      <c r="H122" s="195">
        <f>'[1]BYDEPT-adj'!BD122</f>
        <v>160943</v>
      </c>
      <c r="I122" s="140">
        <f t="shared" si="26"/>
        <v>6.3176840039254169E-3</v>
      </c>
      <c r="J122" s="195">
        <f t="shared" si="30"/>
        <v>25314057</v>
      </c>
      <c r="L122" s="195"/>
    </row>
    <row r="123" spans="1:12" ht="8.25" customHeight="1" x14ac:dyDescent="0.2">
      <c r="A123" s="72"/>
      <c r="B123" s="72"/>
      <c r="C123" s="72"/>
      <c r="D123" s="72"/>
      <c r="E123" s="27"/>
      <c r="F123" s="27"/>
      <c r="G123" s="194"/>
      <c r="H123" s="195"/>
      <c r="I123" s="140"/>
      <c r="J123" s="195"/>
      <c r="L123" s="195"/>
    </row>
    <row r="124" spans="1:12" ht="15.95" customHeight="1" x14ac:dyDescent="0.2">
      <c r="A124" s="201" t="s">
        <v>90</v>
      </c>
      <c r="B124" s="58"/>
      <c r="C124" s="58"/>
      <c r="D124" s="58"/>
      <c r="E124" s="228">
        <f>E111+E7</f>
        <v>3001800000</v>
      </c>
      <c r="F124" s="228">
        <f>F111+F7</f>
        <v>0</v>
      </c>
      <c r="G124" s="229">
        <f>G111+G7</f>
        <v>3001800000</v>
      </c>
      <c r="H124" s="230">
        <f>H111+H7</f>
        <v>1927088687</v>
      </c>
      <c r="I124" s="231">
        <f>H124/G124</f>
        <v>0.64197770904124196</v>
      </c>
      <c r="J124" s="230">
        <f>J111+J7</f>
        <v>1074711313</v>
      </c>
      <c r="L124" s="220"/>
    </row>
    <row r="125" spans="1:12" s="191" customFormat="1" ht="6.75" customHeight="1" x14ac:dyDescent="0.2">
      <c r="A125" s="201"/>
      <c r="B125" s="58"/>
      <c r="C125" s="58"/>
      <c r="D125" s="58"/>
      <c r="E125" s="109"/>
      <c r="F125" s="109"/>
      <c r="G125" s="232"/>
      <c r="H125" s="233"/>
      <c r="I125" s="234"/>
      <c r="J125" s="233"/>
      <c r="L125" s="233"/>
    </row>
    <row r="126" spans="1:12" s="191" customFormat="1" ht="16.5" customHeight="1" x14ac:dyDescent="0.2">
      <c r="A126" s="201" t="s">
        <v>265</v>
      </c>
      <c r="B126" s="58"/>
      <c r="C126" s="58"/>
      <c r="D126" s="58"/>
      <c r="E126" s="228">
        <f>E127+E247+E249</f>
        <v>0</v>
      </c>
      <c r="F126" s="235">
        <f>F127+F247+F249</f>
        <v>0</v>
      </c>
      <c r="G126" s="229">
        <f>G127+G247+G249</f>
        <v>0</v>
      </c>
      <c r="H126" s="230">
        <f>H127+H247+H249</f>
        <v>1304544</v>
      </c>
      <c r="I126" s="231"/>
      <c r="J126" s="230">
        <f>J127+J247+J249</f>
        <v>-1304544</v>
      </c>
      <c r="K126" s="192"/>
      <c r="L126" s="220"/>
    </row>
    <row r="127" spans="1:12" s="191" customFormat="1" ht="16.5" customHeight="1" x14ac:dyDescent="0.2">
      <c r="A127" s="236" t="s">
        <v>322</v>
      </c>
      <c r="B127" s="237">
        <f t="shared" ref="B127:H127" si="31">B128+B232</f>
        <v>66263711</v>
      </c>
      <c r="C127" s="237">
        <f t="shared" si="31"/>
        <v>0</v>
      </c>
      <c r="D127" s="238">
        <f t="shared" si="31"/>
        <v>66263711</v>
      </c>
      <c r="E127" s="78">
        <f t="shared" si="31"/>
        <v>0</v>
      </c>
      <c r="F127" s="239">
        <f t="shared" si="31"/>
        <v>0</v>
      </c>
      <c r="G127" s="219">
        <f t="shared" si="31"/>
        <v>0</v>
      </c>
      <c r="H127" s="220">
        <f t="shared" si="31"/>
        <v>1033483</v>
      </c>
      <c r="I127" s="221"/>
      <c r="J127" s="220">
        <f>J128+J232</f>
        <v>-1033483</v>
      </c>
      <c r="K127" s="192"/>
      <c r="L127" s="220">
        <f>L128+L232</f>
        <v>65230228</v>
      </c>
    </row>
    <row r="128" spans="1:12" ht="19.5" customHeight="1" x14ac:dyDescent="0.2">
      <c r="A128" s="240" t="s">
        <v>323</v>
      </c>
      <c r="B128" s="182">
        <f t="shared" ref="B128:H128" si="32">B129+B213</f>
        <v>66263711</v>
      </c>
      <c r="C128" s="182">
        <f t="shared" si="32"/>
        <v>0</v>
      </c>
      <c r="D128" s="182">
        <f t="shared" si="32"/>
        <v>66263711</v>
      </c>
      <c r="E128" s="182">
        <f t="shared" si="32"/>
        <v>0</v>
      </c>
      <c r="F128" s="241">
        <f t="shared" si="32"/>
        <v>0</v>
      </c>
      <c r="G128" s="183">
        <f t="shared" si="32"/>
        <v>0</v>
      </c>
      <c r="H128" s="242">
        <f t="shared" si="32"/>
        <v>1033483</v>
      </c>
      <c r="I128" s="243"/>
      <c r="J128" s="242">
        <f>J129+J213</f>
        <v>-1033483</v>
      </c>
      <c r="L128" s="242">
        <f>L129+L213</f>
        <v>65230228</v>
      </c>
    </row>
    <row r="129" spans="1:12" s="191" customFormat="1" ht="18.75" customHeight="1" x14ac:dyDescent="0.2">
      <c r="A129" s="244" t="s">
        <v>91</v>
      </c>
      <c r="B129" s="187">
        <f t="shared" ref="B129:H129" si="33">SUM(B130:B136)+SUM(B139:B144)+SUM(B147:B149)+SUM(B152:B153)+SUM(B156:B172)</f>
        <v>28179069</v>
      </c>
      <c r="C129" s="187">
        <f t="shared" si="33"/>
        <v>0</v>
      </c>
      <c r="D129" s="187">
        <f t="shared" si="33"/>
        <v>28179069</v>
      </c>
      <c r="E129" s="187">
        <f t="shared" si="33"/>
        <v>0</v>
      </c>
      <c r="F129" s="245">
        <f t="shared" si="33"/>
        <v>0</v>
      </c>
      <c r="G129" s="188">
        <f t="shared" si="33"/>
        <v>0</v>
      </c>
      <c r="H129" s="189">
        <f t="shared" si="33"/>
        <v>864320</v>
      </c>
      <c r="I129" s="246"/>
      <c r="J129" s="189">
        <f>SUM(J130:J136)+SUM(J139:J144)+SUM(J147:J149)+SUM(J152:J153)+SUM(J156:J172)</f>
        <v>-864320</v>
      </c>
      <c r="L129" s="189">
        <f>SUM(L130:L136)+SUM(L139:L144)+SUM(L147:L149)+SUM(L152:L153)+SUM(L156:L172)</f>
        <v>27314749</v>
      </c>
    </row>
    <row r="130" spans="1:12" ht="18" hidden="1" customHeight="1" x14ac:dyDescent="0.2">
      <c r="A130" s="211" t="s">
        <v>18</v>
      </c>
      <c r="B130" s="26"/>
      <c r="C130" s="26"/>
      <c r="D130" s="26"/>
      <c r="E130" s="27"/>
      <c r="F130" s="247"/>
      <c r="G130" s="194">
        <f t="shared" ref="G130:G135" si="34">E130+F130</f>
        <v>0</v>
      </c>
      <c r="H130" s="195">
        <f>'[1]BYDEPT-adj'!BD130</f>
        <v>0</v>
      </c>
      <c r="I130" s="248"/>
      <c r="J130" s="195">
        <f t="shared" ref="J130:J135" si="35">G130-H130</f>
        <v>0</v>
      </c>
      <c r="L130" s="195">
        <f>B130-H130</f>
        <v>0</v>
      </c>
    </row>
    <row r="131" spans="1:12" ht="16.5" hidden="1" customHeight="1" x14ac:dyDescent="0.2">
      <c r="A131" s="211" t="s">
        <v>19</v>
      </c>
      <c r="B131" s="26"/>
      <c r="C131" s="26"/>
      <c r="D131" s="26"/>
      <c r="E131" s="27"/>
      <c r="F131" s="247"/>
      <c r="G131" s="194">
        <f t="shared" si="34"/>
        <v>0</v>
      </c>
      <c r="H131" s="195">
        <f>'[1]BYDEPT-adj'!BD131</f>
        <v>0</v>
      </c>
      <c r="I131" s="248"/>
      <c r="J131" s="195">
        <f t="shared" si="35"/>
        <v>0</v>
      </c>
      <c r="L131" s="195">
        <f>B131-H131</f>
        <v>0</v>
      </c>
    </row>
    <row r="132" spans="1:12" ht="17.25" hidden="1" customHeight="1" x14ac:dyDescent="0.2">
      <c r="A132" s="211" t="s">
        <v>20</v>
      </c>
      <c r="B132" s="26"/>
      <c r="C132" s="26"/>
      <c r="D132" s="26"/>
      <c r="E132" s="27"/>
      <c r="F132" s="247"/>
      <c r="G132" s="194">
        <f t="shared" si="34"/>
        <v>0</v>
      </c>
      <c r="H132" s="195">
        <f>'[1]BYDEPT-adj'!BD132</f>
        <v>0</v>
      </c>
      <c r="I132" s="248"/>
      <c r="J132" s="195">
        <f t="shared" si="35"/>
        <v>0</v>
      </c>
      <c r="L132" s="195">
        <f>B132-H132</f>
        <v>0</v>
      </c>
    </row>
    <row r="133" spans="1:12" ht="16.5" hidden="1" customHeight="1" x14ac:dyDescent="0.2">
      <c r="A133" s="211" t="s">
        <v>21</v>
      </c>
      <c r="B133" s="26">
        <v>101000</v>
      </c>
      <c r="C133" s="26"/>
      <c r="D133" s="26">
        <f>C133+B133</f>
        <v>101000</v>
      </c>
      <c r="E133" s="27"/>
      <c r="F133" s="247"/>
      <c r="G133" s="194">
        <f t="shared" si="34"/>
        <v>0</v>
      </c>
      <c r="H133" s="195">
        <f>'[1]BYDEPT-adj'!BD133</f>
        <v>0</v>
      </c>
      <c r="I133" s="248"/>
      <c r="J133" s="195">
        <f t="shared" si="35"/>
        <v>0</v>
      </c>
      <c r="L133" s="195">
        <f>D133-H133</f>
        <v>101000</v>
      </c>
    </row>
    <row r="134" spans="1:12" ht="16.5" hidden="1" customHeight="1" x14ac:dyDescent="0.2">
      <c r="A134" s="211" t="s">
        <v>22</v>
      </c>
      <c r="B134" s="26">
        <v>893500</v>
      </c>
      <c r="C134" s="26"/>
      <c r="D134" s="26">
        <f>C134+B134</f>
        <v>893500</v>
      </c>
      <c r="E134" s="27"/>
      <c r="F134" s="247"/>
      <c r="G134" s="194">
        <f t="shared" si="34"/>
        <v>0</v>
      </c>
      <c r="H134" s="195">
        <f>'[1]BYDEPT-adj'!BD134</f>
        <v>0</v>
      </c>
      <c r="I134" s="248"/>
      <c r="J134" s="195">
        <f t="shared" si="35"/>
        <v>0</v>
      </c>
      <c r="L134" s="195">
        <f>D134-H134</f>
        <v>893500</v>
      </c>
    </row>
    <row r="135" spans="1:12" ht="16.5" hidden="1" customHeight="1" x14ac:dyDescent="0.2">
      <c r="A135" s="211" t="s">
        <v>23</v>
      </c>
      <c r="B135" s="26"/>
      <c r="C135" s="26"/>
      <c r="D135" s="26"/>
      <c r="E135" s="27"/>
      <c r="F135" s="247"/>
      <c r="G135" s="194">
        <f t="shared" si="34"/>
        <v>0</v>
      </c>
      <c r="H135" s="195">
        <f>'[1]BYDEPT-adj'!BD135</f>
        <v>0</v>
      </c>
      <c r="I135" s="248"/>
      <c r="J135" s="195">
        <f t="shared" si="35"/>
        <v>0</v>
      </c>
      <c r="L135" s="195">
        <f>D135-H135</f>
        <v>0</v>
      </c>
    </row>
    <row r="136" spans="1:12" ht="15.75" hidden="1" customHeight="1" x14ac:dyDescent="0.2">
      <c r="A136" s="211" t="s">
        <v>24</v>
      </c>
      <c r="B136" s="27">
        <f t="shared" ref="B136:H136" si="36">SUM(B137:B138)</f>
        <v>1214870</v>
      </c>
      <c r="C136" s="27">
        <f t="shared" si="36"/>
        <v>0</v>
      </c>
      <c r="D136" s="27">
        <f t="shared" si="36"/>
        <v>1214870</v>
      </c>
      <c r="E136" s="27">
        <f t="shared" si="36"/>
        <v>0</v>
      </c>
      <c r="F136" s="247">
        <f t="shared" si="36"/>
        <v>0</v>
      </c>
      <c r="G136" s="194">
        <f t="shared" si="36"/>
        <v>0</v>
      </c>
      <c r="H136" s="195">
        <f t="shared" si="36"/>
        <v>0</v>
      </c>
      <c r="I136" s="248"/>
      <c r="J136" s="195">
        <f>SUM(J137:J138)</f>
        <v>0</v>
      </c>
      <c r="L136" s="195">
        <f>SUM(L137:L138)</f>
        <v>1214870</v>
      </c>
    </row>
    <row r="137" spans="1:12" ht="15.75" hidden="1" customHeight="1" x14ac:dyDescent="0.2">
      <c r="A137" s="211" t="s">
        <v>25</v>
      </c>
      <c r="B137" s="26">
        <f>88128+1126742</f>
        <v>1214870</v>
      </c>
      <c r="C137" s="26"/>
      <c r="D137" s="26">
        <f t="shared" ref="D137:D143" si="37">C137+B137</f>
        <v>1214870</v>
      </c>
      <c r="E137" s="27"/>
      <c r="F137" s="247"/>
      <c r="G137" s="194">
        <f t="shared" ref="G137:G143" si="38">E137+F137</f>
        <v>0</v>
      </c>
      <c r="H137" s="195">
        <f>'[1]BYDEPT-adj'!BD137</f>
        <v>0</v>
      </c>
      <c r="I137" s="248"/>
      <c r="J137" s="195">
        <f t="shared" ref="J137:J143" si="39">G137-H137</f>
        <v>0</v>
      </c>
      <c r="L137" s="195">
        <f t="shared" ref="L137:L143" si="40">D137-H137</f>
        <v>1214870</v>
      </c>
    </row>
    <row r="138" spans="1:12" ht="16.5" hidden="1" customHeight="1" x14ac:dyDescent="0.2">
      <c r="A138" s="211" t="s">
        <v>26</v>
      </c>
      <c r="B138" s="26"/>
      <c r="C138" s="26"/>
      <c r="D138" s="26">
        <f t="shared" si="37"/>
        <v>0</v>
      </c>
      <c r="E138" s="27"/>
      <c r="F138" s="247"/>
      <c r="G138" s="194">
        <f t="shared" si="38"/>
        <v>0</v>
      </c>
      <c r="H138" s="195">
        <f>'[1]BYDEPT-adj'!BD138</f>
        <v>0</v>
      </c>
      <c r="I138" s="248"/>
      <c r="J138" s="195">
        <f t="shared" si="39"/>
        <v>0</v>
      </c>
      <c r="L138" s="195">
        <f t="shared" si="40"/>
        <v>0</v>
      </c>
    </row>
    <row r="139" spans="1:12" ht="16.5" hidden="1" customHeight="1" x14ac:dyDescent="0.2">
      <c r="A139" s="211" t="s">
        <v>27</v>
      </c>
      <c r="B139" s="26">
        <f>180990+116000</f>
        <v>296990</v>
      </c>
      <c r="C139" s="26"/>
      <c r="D139" s="26">
        <f t="shared" si="37"/>
        <v>296990</v>
      </c>
      <c r="E139" s="27"/>
      <c r="F139" s="247"/>
      <c r="G139" s="194">
        <f t="shared" si="38"/>
        <v>0</v>
      </c>
      <c r="H139" s="195">
        <f>'[1]BYDEPT-adj'!BD139</f>
        <v>0</v>
      </c>
      <c r="I139" s="248"/>
      <c r="J139" s="195">
        <f t="shared" si="39"/>
        <v>0</v>
      </c>
      <c r="L139" s="195">
        <f t="shared" si="40"/>
        <v>296990</v>
      </c>
    </row>
    <row r="140" spans="1:12" ht="16.5" hidden="1" customHeight="1" x14ac:dyDescent="0.2">
      <c r="A140" s="211" t="s">
        <v>28</v>
      </c>
      <c r="B140" s="26">
        <f>500</f>
        <v>500</v>
      </c>
      <c r="C140" s="26"/>
      <c r="D140" s="26">
        <f t="shared" si="37"/>
        <v>500</v>
      </c>
      <c r="E140" s="27"/>
      <c r="F140" s="247"/>
      <c r="G140" s="194">
        <f t="shared" si="38"/>
        <v>0</v>
      </c>
      <c r="H140" s="195">
        <f>'[1]BYDEPT-adj'!BD140</f>
        <v>0</v>
      </c>
      <c r="I140" s="248"/>
      <c r="J140" s="195">
        <f t="shared" si="39"/>
        <v>0</v>
      </c>
      <c r="L140" s="195">
        <f t="shared" si="40"/>
        <v>500</v>
      </c>
    </row>
    <row r="141" spans="1:12" ht="16.5" hidden="1" customHeight="1" x14ac:dyDescent="0.2">
      <c r="A141" s="211" t="s">
        <v>29</v>
      </c>
      <c r="B141" s="26">
        <f>70690</f>
        <v>70690</v>
      </c>
      <c r="C141" s="26"/>
      <c r="D141" s="26">
        <f t="shared" si="37"/>
        <v>70690</v>
      </c>
      <c r="E141" s="27"/>
      <c r="F141" s="247"/>
      <c r="G141" s="194">
        <f t="shared" si="38"/>
        <v>0</v>
      </c>
      <c r="H141" s="195">
        <f>'[1]BYDEPT-adj'!BD141</f>
        <v>0</v>
      </c>
      <c r="I141" s="248"/>
      <c r="J141" s="195">
        <f t="shared" si="39"/>
        <v>0</v>
      </c>
      <c r="L141" s="195">
        <f t="shared" si="40"/>
        <v>70690</v>
      </c>
    </row>
    <row r="142" spans="1:12" ht="16.5" hidden="1" customHeight="1" x14ac:dyDescent="0.2">
      <c r="A142" s="211" t="s">
        <v>30</v>
      </c>
      <c r="B142" s="26">
        <f>260579+280884</f>
        <v>541463</v>
      </c>
      <c r="C142" s="28"/>
      <c r="D142" s="28">
        <f t="shared" si="37"/>
        <v>541463</v>
      </c>
      <c r="E142" s="27"/>
      <c r="F142" s="247"/>
      <c r="G142" s="194">
        <f t="shared" si="38"/>
        <v>0</v>
      </c>
      <c r="H142" s="195">
        <f>'[1]BYDEPT-adj'!BD142</f>
        <v>0</v>
      </c>
      <c r="I142" s="248"/>
      <c r="J142" s="195">
        <f t="shared" si="39"/>
        <v>0</v>
      </c>
      <c r="L142" s="195">
        <f t="shared" si="40"/>
        <v>541463</v>
      </c>
    </row>
    <row r="143" spans="1:12" ht="16.5" hidden="1" customHeight="1" x14ac:dyDescent="0.2">
      <c r="A143" s="211" t="s">
        <v>31</v>
      </c>
      <c r="B143" s="26">
        <f>290053</f>
        <v>290053</v>
      </c>
      <c r="C143" s="26"/>
      <c r="D143" s="26">
        <f t="shared" si="37"/>
        <v>290053</v>
      </c>
      <c r="E143" s="27"/>
      <c r="F143" s="247"/>
      <c r="G143" s="194">
        <f t="shared" si="38"/>
        <v>0</v>
      </c>
      <c r="H143" s="195">
        <f>'[1]BYDEPT-adj'!BD143</f>
        <v>0</v>
      </c>
      <c r="I143" s="248"/>
      <c r="J143" s="195">
        <f t="shared" si="39"/>
        <v>0</v>
      </c>
      <c r="L143" s="195">
        <f t="shared" si="40"/>
        <v>290053</v>
      </c>
    </row>
    <row r="144" spans="1:12" ht="16.5" hidden="1" customHeight="1" x14ac:dyDescent="0.2">
      <c r="A144" s="211" t="s">
        <v>32</v>
      </c>
      <c r="B144" s="26">
        <f t="shared" ref="B144:H144" si="41">SUM(B145:B146)</f>
        <v>3492543</v>
      </c>
      <c r="C144" s="26">
        <f t="shared" si="41"/>
        <v>0</v>
      </c>
      <c r="D144" s="26">
        <f t="shared" si="41"/>
        <v>3492543</v>
      </c>
      <c r="E144" s="27">
        <f t="shared" si="41"/>
        <v>0</v>
      </c>
      <c r="F144" s="247">
        <f t="shared" si="41"/>
        <v>0</v>
      </c>
      <c r="G144" s="194">
        <f t="shared" si="41"/>
        <v>0</v>
      </c>
      <c r="H144" s="195">
        <f t="shared" si="41"/>
        <v>0</v>
      </c>
      <c r="I144" s="248"/>
      <c r="J144" s="195">
        <f>SUM(J145:J146)</f>
        <v>0</v>
      </c>
      <c r="L144" s="195">
        <f>B144-H144</f>
        <v>3492543</v>
      </c>
    </row>
    <row r="145" spans="1:12" ht="16.5" hidden="1" customHeight="1" x14ac:dyDescent="0.2">
      <c r="A145" s="211" t="s">
        <v>25</v>
      </c>
      <c r="B145" s="26">
        <f>201399+3291144</f>
        <v>3492543</v>
      </c>
      <c r="C145" s="26"/>
      <c r="D145" s="26">
        <f t="shared" ref="D145:D147" si="42">C145+B145</f>
        <v>3492543</v>
      </c>
      <c r="E145" s="27"/>
      <c r="F145" s="247"/>
      <c r="G145" s="194">
        <f>E145+F145</f>
        <v>0</v>
      </c>
      <c r="H145" s="195">
        <f>'[1]BYDEPT-adj'!BD145</f>
        <v>0</v>
      </c>
      <c r="I145" s="248"/>
      <c r="J145" s="195">
        <f>G145-H145</f>
        <v>0</v>
      </c>
      <c r="L145" s="195">
        <f>D145-H145</f>
        <v>3492543</v>
      </c>
    </row>
    <row r="146" spans="1:12" ht="16.5" hidden="1" customHeight="1" x14ac:dyDescent="0.2">
      <c r="A146" s="211" t="s">
        <v>26</v>
      </c>
      <c r="B146" s="26"/>
      <c r="C146" s="26"/>
      <c r="D146" s="26">
        <f t="shared" si="42"/>
        <v>0</v>
      </c>
      <c r="E146" s="27"/>
      <c r="F146" s="247"/>
      <c r="G146" s="194">
        <f>E146+F146</f>
        <v>0</v>
      </c>
      <c r="H146" s="195">
        <f>'[1]BYDEPT-adj'!BD146</f>
        <v>0</v>
      </c>
      <c r="I146" s="248"/>
      <c r="J146" s="195">
        <f>G146-H146</f>
        <v>0</v>
      </c>
      <c r="L146" s="195">
        <f>D146-H146</f>
        <v>0</v>
      </c>
    </row>
    <row r="147" spans="1:12" ht="16.5" hidden="1" customHeight="1" x14ac:dyDescent="0.2">
      <c r="A147" s="211" t="s">
        <v>33</v>
      </c>
      <c r="B147" s="26">
        <f>700000+35000</f>
        <v>735000</v>
      </c>
      <c r="C147" s="26"/>
      <c r="D147" s="26">
        <f t="shared" si="42"/>
        <v>735000</v>
      </c>
      <c r="E147" s="27"/>
      <c r="F147" s="247"/>
      <c r="G147" s="194">
        <f>E147+F147</f>
        <v>0</v>
      </c>
      <c r="H147" s="195">
        <f>'[1]BYDEPT-adj'!BD147</f>
        <v>0</v>
      </c>
      <c r="I147" s="248"/>
      <c r="J147" s="195">
        <f>G147-H147</f>
        <v>0</v>
      </c>
      <c r="L147" s="195">
        <f>D147-H147</f>
        <v>735000</v>
      </c>
    </row>
    <row r="148" spans="1:12" ht="16.5" hidden="1" customHeight="1" x14ac:dyDescent="0.2">
      <c r="A148" s="211" t="s">
        <v>34</v>
      </c>
      <c r="B148" s="26">
        <f>91584</f>
        <v>91584</v>
      </c>
      <c r="C148" s="26"/>
      <c r="D148" s="26">
        <f>SUM(B148:C148)</f>
        <v>91584</v>
      </c>
      <c r="E148" s="27"/>
      <c r="F148" s="247"/>
      <c r="G148" s="194">
        <f>E148+F148</f>
        <v>0</v>
      </c>
      <c r="H148" s="195">
        <f>'[1]BYDEPT-adj'!BD148</f>
        <v>0</v>
      </c>
      <c r="I148" s="248"/>
      <c r="J148" s="195">
        <f>G148-H148</f>
        <v>0</v>
      </c>
      <c r="L148" s="195">
        <f>D148-H148</f>
        <v>91584</v>
      </c>
    </row>
    <row r="149" spans="1:12" ht="16.5" hidden="1" customHeight="1" x14ac:dyDescent="0.2">
      <c r="A149" s="211" t="s">
        <v>35</v>
      </c>
      <c r="B149" s="26">
        <f t="shared" ref="B149:H149" si="43">SUM(B150:B151)</f>
        <v>0</v>
      </c>
      <c r="C149" s="26">
        <f t="shared" si="43"/>
        <v>0</v>
      </c>
      <c r="D149" s="26">
        <f t="shared" si="43"/>
        <v>0</v>
      </c>
      <c r="E149" s="27">
        <f t="shared" si="43"/>
        <v>0</v>
      </c>
      <c r="F149" s="247">
        <f t="shared" si="43"/>
        <v>0</v>
      </c>
      <c r="G149" s="194">
        <f t="shared" si="43"/>
        <v>0</v>
      </c>
      <c r="H149" s="195">
        <f t="shared" si="43"/>
        <v>0</v>
      </c>
      <c r="I149" s="248"/>
      <c r="J149" s="195">
        <f>SUM(J150:J151)</f>
        <v>0</v>
      </c>
      <c r="L149" s="195">
        <f>B149-H149</f>
        <v>0</v>
      </c>
    </row>
    <row r="150" spans="1:12" ht="16.5" hidden="1" customHeight="1" x14ac:dyDescent="0.2">
      <c r="A150" s="211" t="s">
        <v>25</v>
      </c>
      <c r="B150" s="26"/>
      <c r="C150" s="26"/>
      <c r="D150" s="26">
        <f t="shared" ref="D150:D152" si="44">C150+B150</f>
        <v>0</v>
      </c>
      <c r="E150" s="27"/>
      <c r="F150" s="247"/>
      <c r="G150" s="194">
        <f>E150+F150</f>
        <v>0</v>
      </c>
      <c r="H150" s="195">
        <f>'[1]BYDEPT-adj'!BD150</f>
        <v>0</v>
      </c>
      <c r="I150" s="248"/>
      <c r="J150" s="195">
        <f>G150-H150</f>
        <v>0</v>
      </c>
      <c r="L150" s="195">
        <f>D150-H150</f>
        <v>0</v>
      </c>
    </row>
    <row r="151" spans="1:12" ht="16.5" hidden="1" customHeight="1" x14ac:dyDescent="0.2">
      <c r="A151" s="211" t="s">
        <v>26</v>
      </c>
      <c r="B151" s="26"/>
      <c r="C151" s="26"/>
      <c r="D151" s="26">
        <f t="shared" si="44"/>
        <v>0</v>
      </c>
      <c r="E151" s="27"/>
      <c r="F151" s="247"/>
      <c r="G151" s="194">
        <f>E151+F151</f>
        <v>0</v>
      </c>
      <c r="H151" s="195">
        <f>'[1]BYDEPT-adj'!BD151</f>
        <v>0</v>
      </c>
      <c r="I151" s="248"/>
      <c r="J151" s="195">
        <f>G151-H151</f>
        <v>0</v>
      </c>
      <c r="L151" s="195">
        <f>D151-H151</f>
        <v>0</v>
      </c>
    </row>
    <row r="152" spans="1:12" ht="16.5" customHeight="1" x14ac:dyDescent="0.2">
      <c r="A152" s="211" t="s">
        <v>36</v>
      </c>
      <c r="B152" s="26">
        <f>3876059</f>
        <v>3876059</v>
      </c>
      <c r="C152" s="26"/>
      <c r="D152" s="26">
        <f t="shared" si="44"/>
        <v>3876059</v>
      </c>
      <c r="E152" s="27"/>
      <c r="F152" s="247"/>
      <c r="G152" s="194">
        <f>E152+F152</f>
        <v>0</v>
      </c>
      <c r="H152" s="195">
        <f>'[1]BYDEPT-adj'!BD152</f>
        <v>864320</v>
      </c>
      <c r="I152" s="248"/>
      <c r="J152" s="195">
        <f>G152-H152</f>
        <v>-864320</v>
      </c>
      <c r="L152" s="195">
        <f>D152-H152</f>
        <v>3011739</v>
      </c>
    </row>
    <row r="153" spans="1:12" ht="16.5" hidden="1" customHeight="1" x14ac:dyDescent="0.2">
      <c r="A153" s="211" t="s">
        <v>37</v>
      </c>
      <c r="B153" s="27">
        <f t="shared" ref="B153:H153" si="45">SUM(B154:B155)</f>
        <v>15887575</v>
      </c>
      <c r="C153" s="33">
        <f>SUM(C154:C155)</f>
        <v>0</v>
      </c>
      <c r="D153" s="27">
        <f t="shared" si="45"/>
        <v>15887575</v>
      </c>
      <c r="E153" s="27">
        <f t="shared" si="45"/>
        <v>0</v>
      </c>
      <c r="F153" s="247">
        <f t="shared" si="45"/>
        <v>0</v>
      </c>
      <c r="G153" s="194">
        <f t="shared" si="45"/>
        <v>0</v>
      </c>
      <c r="H153" s="195">
        <f t="shared" si="45"/>
        <v>0</v>
      </c>
      <c r="I153" s="248"/>
      <c r="J153" s="195">
        <f>SUM(J154:J155)</f>
        <v>0</v>
      </c>
      <c r="L153" s="195">
        <f>SUM(L154:L155)</f>
        <v>15887575</v>
      </c>
    </row>
    <row r="154" spans="1:12" ht="16.5" hidden="1" customHeight="1" x14ac:dyDescent="0.2">
      <c r="A154" s="211" t="s">
        <v>25</v>
      </c>
      <c r="B154" s="26">
        <f>15887575</f>
        <v>15887575</v>
      </c>
      <c r="C154" s="26"/>
      <c r="D154" s="26">
        <f t="shared" ref="D154:D170" si="46">C154+B154</f>
        <v>15887575</v>
      </c>
      <c r="E154" s="27"/>
      <c r="F154" s="247"/>
      <c r="G154" s="194">
        <f t="shared" ref="G154:G170" si="47">E154+F154</f>
        <v>0</v>
      </c>
      <c r="H154" s="195">
        <f>'[1]BYDEPT-adj'!BD154</f>
        <v>0</v>
      </c>
      <c r="I154" s="248"/>
      <c r="J154" s="195">
        <f t="shared" ref="J154:J170" si="48">G154-H154</f>
        <v>0</v>
      </c>
      <c r="L154" s="195">
        <f t="shared" ref="L154:L163" si="49">D154-H154</f>
        <v>15887575</v>
      </c>
    </row>
    <row r="155" spans="1:12" ht="16.5" hidden="1" customHeight="1" x14ac:dyDescent="0.2">
      <c r="A155" s="211" t="s">
        <v>26</v>
      </c>
      <c r="B155" s="26"/>
      <c r="C155" s="26"/>
      <c r="D155" s="26">
        <f t="shared" si="46"/>
        <v>0</v>
      </c>
      <c r="E155" s="27"/>
      <c r="F155" s="247"/>
      <c r="G155" s="194">
        <f t="shared" si="47"/>
        <v>0</v>
      </c>
      <c r="H155" s="195">
        <f>'[1]BYDEPT-adj'!BD155</f>
        <v>0</v>
      </c>
      <c r="I155" s="248"/>
      <c r="J155" s="195">
        <f>G155-H155</f>
        <v>0</v>
      </c>
      <c r="L155" s="195">
        <f>D155-H155</f>
        <v>0</v>
      </c>
    </row>
    <row r="156" spans="1:12" ht="16.5" hidden="1" customHeight="1" x14ac:dyDescent="0.2">
      <c r="A156" s="211" t="s">
        <v>38</v>
      </c>
      <c r="B156" s="26"/>
      <c r="C156" s="26"/>
      <c r="D156" s="26">
        <f t="shared" si="46"/>
        <v>0</v>
      </c>
      <c r="E156" s="27"/>
      <c r="F156" s="247"/>
      <c r="G156" s="194">
        <f t="shared" si="47"/>
        <v>0</v>
      </c>
      <c r="H156" s="195">
        <f>'[1]BYDEPT-adj'!BD156</f>
        <v>0</v>
      </c>
      <c r="I156" s="248"/>
      <c r="J156" s="195">
        <f t="shared" si="48"/>
        <v>0</v>
      </c>
      <c r="L156" s="195">
        <f t="shared" si="49"/>
        <v>0</v>
      </c>
    </row>
    <row r="157" spans="1:12" ht="16.5" hidden="1" customHeight="1" x14ac:dyDescent="0.2">
      <c r="A157" s="211" t="s">
        <v>39</v>
      </c>
      <c r="B157" s="26"/>
      <c r="C157" s="26"/>
      <c r="D157" s="26">
        <f t="shared" si="46"/>
        <v>0</v>
      </c>
      <c r="E157" s="27"/>
      <c r="F157" s="247"/>
      <c r="G157" s="194">
        <f t="shared" si="47"/>
        <v>0</v>
      </c>
      <c r="H157" s="195">
        <f>'[1]BYDEPT-adj'!BD157</f>
        <v>0</v>
      </c>
      <c r="I157" s="248"/>
      <c r="J157" s="195">
        <f t="shared" si="48"/>
        <v>0</v>
      </c>
      <c r="L157" s="195">
        <f t="shared" si="49"/>
        <v>0</v>
      </c>
    </row>
    <row r="158" spans="1:12" ht="16.5" hidden="1" customHeight="1" x14ac:dyDescent="0.2">
      <c r="A158" s="211" t="s">
        <v>40</v>
      </c>
      <c r="B158" s="26"/>
      <c r="C158" s="26"/>
      <c r="D158" s="26">
        <f t="shared" si="46"/>
        <v>0</v>
      </c>
      <c r="E158" s="27"/>
      <c r="F158" s="247"/>
      <c r="G158" s="194">
        <f t="shared" si="47"/>
        <v>0</v>
      </c>
      <c r="H158" s="195">
        <f>'[1]BYDEPT-adj'!BD158</f>
        <v>0</v>
      </c>
      <c r="I158" s="248"/>
      <c r="J158" s="195">
        <f t="shared" si="48"/>
        <v>0</v>
      </c>
      <c r="L158" s="195">
        <f t="shared" si="49"/>
        <v>0</v>
      </c>
    </row>
    <row r="159" spans="1:12" ht="16.5" hidden="1" customHeight="1" x14ac:dyDescent="0.2">
      <c r="A159" s="211" t="s">
        <v>41</v>
      </c>
      <c r="B159" s="26"/>
      <c r="C159" s="26"/>
      <c r="D159" s="26">
        <f t="shared" si="46"/>
        <v>0</v>
      </c>
      <c r="E159" s="27"/>
      <c r="F159" s="247"/>
      <c r="G159" s="194">
        <f t="shared" si="47"/>
        <v>0</v>
      </c>
      <c r="H159" s="195">
        <f>'[1]BYDEPT-adj'!BD159</f>
        <v>0</v>
      </c>
      <c r="I159" s="248"/>
      <c r="J159" s="195">
        <f t="shared" si="48"/>
        <v>0</v>
      </c>
      <c r="L159" s="195">
        <f t="shared" si="49"/>
        <v>0</v>
      </c>
    </row>
    <row r="160" spans="1:12" ht="16.5" hidden="1" customHeight="1" x14ac:dyDescent="0.2">
      <c r="A160" s="211" t="s">
        <v>42</v>
      </c>
      <c r="B160" s="26"/>
      <c r="C160" s="26"/>
      <c r="D160" s="26">
        <f t="shared" si="46"/>
        <v>0</v>
      </c>
      <c r="E160" s="27"/>
      <c r="F160" s="247"/>
      <c r="G160" s="194">
        <f t="shared" si="47"/>
        <v>0</v>
      </c>
      <c r="H160" s="195">
        <f>'[1]BYDEPT-adj'!BD160</f>
        <v>0</v>
      </c>
      <c r="I160" s="248"/>
      <c r="J160" s="195">
        <f t="shared" si="48"/>
        <v>0</v>
      </c>
      <c r="L160" s="195">
        <f t="shared" si="49"/>
        <v>0</v>
      </c>
    </row>
    <row r="161" spans="1:12" ht="16.5" hidden="1" customHeight="1" x14ac:dyDescent="0.2">
      <c r="A161" s="211" t="s">
        <v>43</v>
      </c>
      <c r="B161" s="26">
        <v>190480</v>
      </c>
      <c r="C161" s="26"/>
      <c r="D161" s="26">
        <f t="shared" si="46"/>
        <v>190480</v>
      </c>
      <c r="E161" s="27"/>
      <c r="F161" s="247"/>
      <c r="G161" s="194">
        <f t="shared" si="47"/>
        <v>0</v>
      </c>
      <c r="H161" s="195">
        <f>'[1]BYDEPT-adj'!BD161</f>
        <v>0</v>
      </c>
      <c r="I161" s="248"/>
      <c r="J161" s="195">
        <f t="shared" si="48"/>
        <v>0</v>
      </c>
      <c r="L161" s="195">
        <f t="shared" si="49"/>
        <v>190480</v>
      </c>
    </row>
    <row r="162" spans="1:12" ht="16.5" hidden="1" customHeight="1" x14ac:dyDescent="0.2">
      <c r="A162" s="211" t="s">
        <v>44</v>
      </c>
      <c r="B162" s="26"/>
      <c r="C162" s="26"/>
      <c r="D162" s="26">
        <f t="shared" si="46"/>
        <v>0</v>
      </c>
      <c r="E162" s="27"/>
      <c r="F162" s="247"/>
      <c r="G162" s="194">
        <f t="shared" si="47"/>
        <v>0</v>
      </c>
      <c r="H162" s="195">
        <f>'[1]BYDEPT-adj'!BD162</f>
        <v>0</v>
      </c>
      <c r="I162" s="248"/>
      <c r="J162" s="195">
        <f t="shared" si="48"/>
        <v>0</v>
      </c>
      <c r="L162" s="195">
        <f t="shared" si="49"/>
        <v>0</v>
      </c>
    </row>
    <row r="163" spans="1:12" ht="16.5" hidden="1" customHeight="1" x14ac:dyDescent="0.2">
      <c r="A163" s="211" t="s">
        <v>45</v>
      </c>
      <c r="B163" s="26">
        <f>3000</f>
        <v>3000</v>
      </c>
      <c r="C163" s="28"/>
      <c r="D163" s="26">
        <f t="shared" si="46"/>
        <v>3000</v>
      </c>
      <c r="E163" s="27"/>
      <c r="F163" s="247"/>
      <c r="G163" s="194">
        <f t="shared" si="47"/>
        <v>0</v>
      </c>
      <c r="H163" s="195">
        <f>'[1]BYDEPT-adj'!BD163</f>
        <v>0</v>
      </c>
      <c r="I163" s="248"/>
      <c r="J163" s="195">
        <f t="shared" si="48"/>
        <v>0</v>
      </c>
      <c r="L163" s="195">
        <f t="shared" si="49"/>
        <v>3000</v>
      </c>
    </row>
    <row r="164" spans="1:12" ht="16.5" hidden="1" customHeight="1" x14ac:dyDescent="0.2">
      <c r="A164" s="211" t="s">
        <v>46</v>
      </c>
      <c r="B164" s="26"/>
      <c r="C164" s="26"/>
      <c r="D164" s="26">
        <f t="shared" si="46"/>
        <v>0</v>
      </c>
      <c r="E164" s="27"/>
      <c r="F164" s="247"/>
      <c r="G164" s="194">
        <f t="shared" si="47"/>
        <v>0</v>
      </c>
      <c r="H164" s="195">
        <f>'[1]BYDEPT-adj'!BD164</f>
        <v>0</v>
      </c>
      <c r="I164" s="248"/>
      <c r="J164" s="195">
        <f t="shared" si="48"/>
        <v>0</v>
      </c>
      <c r="L164" s="195">
        <f t="shared" ref="L164:L170" si="50">B164-H164</f>
        <v>0</v>
      </c>
    </row>
    <row r="165" spans="1:12" ht="16.5" hidden="1" customHeight="1" x14ac:dyDescent="0.2">
      <c r="A165" s="211" t="s">
        <v>47</v>
      </c>
      <c r="B165" s="26"/>
      <c r="C165" s="26"/>
      <c r="D165" s="26">
        <f t="shared" si="46"/>
        <v>0</v>
      </c>
      <c r="E165" s="27"/>
      <c r="F165" s="247"/>
      <c r="G165" s="194">
        <f t="shared" si="47"/>
        <v>0</v>
      </c>
      <c r="H165" s="195">
        <f>'[1]BYDEPT-adj'!BD165</f>
        <v>0</v>
      </c>
      <c r="I165" s="248"/>
      <c r="J165" s="195">
        <f t="shared" si="48"/>
        <v>0</v>
      </c>
      <c r="L165" s="195">
        <f t="shared" si="50"/>
        <v>0</v>
      </c>
    </row>
    <row r="166" spans="1:12" ht="16.5" hidden="1" customHeight="1" x14ac:dyDescent="0.2">
      <c r="A166" s="211" t="s">
        <v>48</v>
      </c>
      <c r="B166" s="26"/>
      <c r="C166" s="26"/>
      <c r="D166" s="26">
        <f t="shared" si="46"/>
        <v>0</v>
      </c>
      <c r="E166" s="27"/>
      <c r="F166" s="247"/>
      <c r="G166" s="194">
        <f t="shared" si="47"/>
        <v>0</v>
      </c>
      <c r="H166" s="195">
        <f>'[1]BYDEPT-adj'!BD166</f>
        <v>0</v>
      </c>
      <c r="I166" s="248"/>
      <c r="J166" s="195">
        <f t="shared" si="48"/>
        <v>0</v>
      </c>
      <c r="L166" s="195">
        <f t="shared" si="50"/>
        <v>0</v>
      </c>
    </row>
    <row r="167" spans="1:12" ht="16.5" hidden="1" customHeight="1" x14ac:dyDescent="0.2">
      <c r="A167" s="211" t="s">
        <v>49</v>
      </c>
      <c r="B167" s="26"/>
      <c r="C167" s="26"/>
      <c r="D167" s="26">
        <f t="shared" si="46"/>
        <v>0</v>
      </c>
      <c r="E167" s="27"/>
      <c r="F167" s="247"/>
      <c r="G167" s="194">
        <f t="shared" si="47"/>
        <v>0</v>
      </c>
      <c r="H167" s="195">
        <f>'[1]BYDEPT-adj'!BD167</f>
        <v>0</v>
      </c>
      <c r="I167" s="248"/>
      <c r="J167" s="195">
        <f t="shared" si="48"/>
        <v>0</v>
      </c>
      <c r="L167" s="195">
        <f t="shared" si="50"/>
        <v>0</v>
      </c>
    </row>
    <row r="168" spans="1:12" ht="16.5" hidden="1" customHeight="1" x14ac:dyDescent="0.2">
      <c r="A168" s="211" t="s">
        <v>50</v>
      </c>
      <c r="B168" s="26"/>
      <c r="C168" s="26"/>
      <c r="D168" s="26">
        <f t="shared" si="46"/>
        <v>0</v>
      </c>
      <c r="E168" s="27"/>
      <c r="F168" s="247"/>
      <c r="G168" s="194">
        <f t="shared" si="47"/>
        <v>0</v>
      </c>
      <c r="H168" s="195">
        <f>'[1]BYDEPT-adj'!BD168</f>
        <v>0</v>
      </c>
      <c r="I168" s="248"/>
      <c r="J168" s="195">
        <f t="shared" si="48"/>
        <v>0</v>
      </c>
      <c r="L168" s="195">
        <f t="shared" si="50"/>
        <v>0</v>
      </c>
    </row>
    <row r="169" spans="1:12" ht="16.5" hidden="1" customHeight="1" x14ac:dyDescent="0.2">
      <c r="A169" s="211" t="s">
        <v>51</v>
      </c>
      <c r="B169" s="26"/>
      <c r="C169" s="26"/>
      <c r="D169" s="26">
        <f t="shared" si="46"/>
        <v>0</v>
      </c>
      <c r="E169" s="27"/>
      <c r="F169" s="247"/>
      <c r="G169" s="194">
        <f t="shared" si="47"/>
        <v>0</v>
      </c>
      <c r="H169" s="195">
        <f>'[1]BYDEPT-adj'!BD169</f>
        <v>0</v>
      </c>
      <c r="I169" s="248"/>
      <c r="J169" s="195">
        <f t="shared" si="48"/>
        <v>0</v>
      </c>
      <c r="L169" s="195">
        <f t="shared" si="50"/>
        <v>0</v>
      </c>
    </row>
    <row r="170" spans="1:12" ht="16.5" hidden="1" customHeight="1" x14ac:dyDescent="0.2">
      <c r="A170" s="211" t="s">
        <v>52</v>
      </c>
      <c r="B170" s="26"/>
      <c r="C170" s="26"/>
      <c r="D170" s="26">
        <f t="shared" si="46"/>
        <v>0</v>
      </c>
      <c r="E170" s="27"/>
      <c r="F170" s="247"/>
      <c r="G170" s="194">
        <f t="shared" si="47"/>
        <v>0</v>
      </c>
      <c r="H170" s="195">
        <f>'[1]BYDEPT-adj'!BD170</f>
        <v>0</v>
      </c>
      <c r="I170" s="248"/>
      <c r="J170" s="195">
        <f t="shared" si="48"/>
        <v>0</v>
      </c>
      <c r="L170" s="195">
        <f t="shared" si="50"/>
        <v>0</v>
      </c>
    </row>
    <row r="171" spans="1:12" ht="16.5" hidden="1" customHeight="1" x14ac:dyDescent="0.2">
      <c r="A171" s="211"/>
      <c r="B171" s="26"/>
      <c r="C171" s="26"/>
      <c r="D171" s="26"/>
      <c r="E171" s="27"/>
      <c r="F171" s="247"/>
      <c r="G171" s="194"/>
      <c r="H171" s="195"/>
      <c r="I171" s="248"/>
      <c r="J171" s="195"/>
      <c r="L171" s="195"/>
    </row>
    <row r="172" spans="1:12" ht="16.5" hidden="1" customHeight="1" x14ac:dyDescent="0.2">
      <c r="A172" s="211" t="s">
        <v>92</v>
      </c>
      <c r="B172" s="121">
        <f t="shared" ref="B172:D172" si="51">SUM(B173:B176)+SUM(B179:B191)+SUM(B196:B211)</f>
        <v>493762</v>
      </c>
      <c r="C172" s="121">
        <f t="shared" si="51"/>
        <v>0</v>
      </c>
      <c r="D172" s="249">
        <f t="shared" si="51"/>
        <v>493762</v>
      </c>
      <c r="E172" s="196">
        <f>SUM(E173:E176)+SUM(E179:E191)+SUM(E196:E211)</f>
        <v>0</v>
      </c>
      <c r="F172" s="196">
        <f>SUM(F173:F176)+SUM(F179:F191)+SUM(F196:F211)</f>
        <v>0</v>
      </c>
      <c r="G172" s="197">
        <f>SUM(G173:G176)+SUM(G179:G191)+SUM(G196:G211)</f>
        <v>0</v>
      </c>
      <c r="H172" s="198">
        <f>SUM(H173:H176)+SUM(H179:H191)+SUM(H196:H211)</f>
        <v>0</v>
      </c>
      <c r="I172" s="250"/>
      <c r="J172" s="198">
        <f>SUM(J173:J176)+SUM(J179:J191)+SUM(J196:J211)</f>
        <v>0</v>
      </c>
      <c r="L172" s="198">
        <f>SUM(L173:L176)+SUM(L179:L191)+SUM(L196:L211)</f>
        <v>493762</v>
      </c>
    </row>
    <row r="173" spans="1:12" ht="16.5" hidden="1" customHeight="1" x14ac:dyDescent="0.2">
      <c r="A173" s="211" t="s">
        <v>53</v>
      </c>
      <c r="B173" s="26"/>
      <c r="C173" s="26"/>
      <c r="D173" s="26">
        <f t="shared" ref="D173:D175" si="52">C173+B173</f>
        <v>0</v>
      </c>
      <c r="E173" s="27"/>
      <c r="F173" s="27"/>
      <c r="G173" s="194">
        <f>E173+F173</f>
        <v>0</v>
      </c>
      <c r="H173" s="195">
        <f>'[1]BYDEPT-adj'!BD173</f>
        <v>0</v>
      </c>
      <c r="I173" s="248"/>
      <c r="J173" s="195">
        <f>G173-H173</f>
        <v>0</v>
      </c>
      <c r="L173" s="195">
        <f t="shared" ref="L173:L190" si="53">B173-H173</f>
        <v>0</v>
      </c>
    </row>
    <row r="174" spans="1:12" ht="16.5" hidden="1" customHeight="1" x14ac:dyDescent="0.2">
      <c r="A174" s="211" t="s">
        <v>54</v>
      </c>
      <c r="B174" s="26"/>
      <c r="C174" s="26"/>
      <c r="D174" s="26">
        <f t="shared" si="52"/>
        <v>0</v>
      </c>
      <c r="E174" s="27"/>
      <c r="F174" s="27"/>
      <c r="G174" s="194">
        <f>E174+F174</f>
        <v>0</v>
      </c>
      <c r="H174" s="195">
        <f>'[1]BYDEPT-adj'!BD174</f>
        <v>0</v>
      </c>
      <c r="I174" s="248"/>
      <c r="J174" s="195"/>
      <c r="L174" s="195">
        <f t="shared" si="53"/>
        <v>0</v>
      </c>
    </row>
    <row r="175" spans="1:12" ht="16.5" hidden="1" customHeight="1" x14ac:dyDescent="0.2">
      <c r="A175" s="211" t="s">
        <v>55</v>
      </c>
      <c r="B175" s="26"/>
      <c r="C175" s="26"/>
      <c r="D175" s="26">
        <f t="shared" si="52"/>
        <v>0</v>
      </c>
      <c r="E175" s="27"/>
      <c r="F175" s="27"/>
      <c r="G175" s="194">
        <f>E175+F175</f>
        <v>0</v>
      </c>
      <c r="H175" s="195">
        <f>'[1]BYDEPT-adj'!BD175</f>
        <v>0</v>
      </c>
      <c r="I175" s="248"/>
      <c r="J175" s="195">
        <f>G175-H175</f>
        <v>0</v>
      </c>
      <c r="L175" s="195">
        <f t="shared" si="53"/>
        <v>0</v>
      </c>
    </row>
    <row r="176" spans="1:12" ht="16.5" hidden="1" customHeight="1" x14ac:dyDescent="0.2">
      <c r="A176" s="211" t="s">
        <v>56</v>
      </c>
      <c r="B176" s="26"/>
      <c r="C176" s="26"/>
      <c r="D176" s="26"/>
      <c r="E176" s="27">
        <f>+E177+E178</f>
        <v>0</v>
      </c>
      <c r="F176" s="27">
        <f>+F177+F178</f>
        <v>0</v>
      </c>
      <c r="G176" s="194">
        <f>SUM(G177:G178)</f>
        <v>0</v>
      </c>
      <c r="H176" s="195">
        <f>+H177+H178</f>
        <v>0</v>
      </c>
      <c r="I176" s="248"/>
      <c r="J176" s="195">
        <f>SUM(J177:J178)</f>
        <v>0</v>
      </c>
      <c r="L176" s="195">
        <f t="shared" si="53"/>
        <v>0</v>
      </c>
    </row>
    <row r="177" spans="1:12" ht="16.5" hidden="1" customHeight="1" x14ac:dyDescent="0.2">
      <c r="A177" s="211" t="s">
        <v>57</v>
      </c>
      <c r="B177" s="26"/>
      <c r="C177" s="26"/>
      <c r="D177" s="26">
        <f t="shared" ref="D177:D190" si="54">C177+B177</f>
        <v>0</v>
      </c>
      <c r="E177" s="27"/>
      <c r="F177" s="27"/>
      <c r="G177" s="194">
        <f t="shared" ref="G177:G187" si="55">E177+F177</f>
        <v>0</v>
      </c>
      <c r="H177" s="195">
        <f>'[1]BYDEPT-adj'!BD177</f>
        <v>0</v>
      </c>
      <c r="I177" s="248"/>
      <c r="J177" s="195">
        <f t="shared" ref="J177:J187" si="56">G177-H177</f>
        <v>0</v>
      </c>
      <c r="L177" s="195">
        <f t="shared" si="53"/>
        <v>0</v>
      </c>
    </row>
    <row r="178" spans="1:12" ht="16.5" hidden="1" customHeight="1" x14ac:dyDescent="0.2">
      <c r="A178" s="211" t="s">
        <v>58</v>
      </c>
      <c r="B178" s="26"/>
      <c r="C178" s="26"/>
      <c r="D178" s="26">
        <f t="shared" si="54"/>
        <v>0</v>
      </c>
      <c r="E178" s="27"/>
      <c r="F178" s="27"/>
      <c r="G178" s="194">
        <f t="shared" si="55"/>
        <v>0</v>
      </c>
      <c r="H178" s="195">
        <f>'[1]BYDEPT-adj'!BD178</f>
        <v>0</v>
      </c>
      <c r="I178" s="248"/>
      <c r="J178" s="195">
        <f t="shared" si="56"/>
        <v>0</v>
      </c>
      <c r="L178" s="195">
        <f t="shared" si="53"/>
        <v>0</v>
      </c>
    </row>
    <row r="179" spans="1:12" ht="16.5" hidden="1" customHeight="1" x14ac:dyDescent="0.2">
      <c r="A179" s="211" t="s">
        <v>59</v>
      </c>
      <c r="B179" s="26"/>
      <c r="C179" s="26"/>
      <c r="D179" s="26">
        <f t="shared" si="54"/>
        <v>0</v>
      </c>
      <c r="E179" s="27"/>
      <c r="F179" s="27"/>
      <c r="G179" s="194">
        <f t="shared" si="55"/>
        <v>0</v>
      </c>
      <c r="H179" s="195">
        <f>'[1]BYDEPT-adj'!BD179</f>
        <v>0</v>
      </c>
      <c r="I179" s="248"/>
      <c r="J179" s="195">
        <f t="shared" si="56"/>
        <v>0</v>
      </c>
      <c r="L179" s="195">
        <f t="shared" si="53"/>
        <v>0</v>
      </c>
    </row>
    <row r="180" spans="1:12" ht="16.5" hidden="1" customHeight="1" x14ac:dyDescent="0.2">
      <c r="A180" s="211" t="s">
        <v>60</v>
      </c>
      <c r="B180" s="26"/>
      <c r="C180" s="26"/>
      <c r="D180" s="26">
        <f t="shared" si="54"/>
        <v>0</v>
      </c>
      <c r="E180" s="27"/>
      <c r="F180" s="27"/>
      <c r="G180" s="194">
        <f t="shared" si="55"/>
        <v>0</v>
      </c>
      <c r="H180" s="195">
        <f>'[1]BYDEPT-adj'!BD180</f>
        <v>0</v>
      </c>
      <c r="I180" s="248"/>
      <c r="J180" s="195">
        <f t="shared" si="56"/>
        <v>0</v>
      </c>
      <c r="L180" s="195">
        <f t="shared" si="53"/>
        <v>0</v>
      </c>
    </row>
    <row r="181" spans="1:12" ht="16.5" hidden="1" customHeight="1" x14ac:dyDescent="0.2">
      <c r="A181" s="211" t="s">
        <v>61</v>
      </c>
      <c r="B181" s="26"/>
      <c r="C181" s="26"/>
      <c r="D181" s="26">
        <f t="shared" si="54"/>
        <v>0</v>
      </c>
      <c r="E181" s="27"/>
      <c r="F181" s="27"/>
      <c r="G181" s="194">
        <f t="shared" si="55"/>
        <v>0</v>
      </c>
      <c r="H181" s="195">
        <f>'[1]BYDEPT-adj'!BD181</f>
        <v>0</v>
      </c>
      <c r="I181" s="248"/>
      <c r="J181" s="195">
        <f t="shared" si="56"/>
        <v>0</v>
      </c>
      <c r="L181" s="195">
        <f t="shared" si="53"/>
        <v>0</v>
      </c>
    </row>
    <row r="182" spans="1:12" ht="16.5" hidden="1" customHeight="1" x14ac:dyDescent="0.2">
      <c r="A182" s="211" t="s">
        <v>62</v>
      </c>
      <c r="B182" s="26"/>
      <c r="C182" s="26"/>
      <c r="D182" s="26">
        <f t="shared" si="54"/>
        <v>0</v>
      </c>
      <c r="E182" s="27"/>
      <c r="F182" s="27"/>
      <c r="G182" s="194">
        <f t="shared" si="55"/>
        <v>0</v>
      </c>
      <c r="H182" s="195">
        <f>'[1]BYDEPT-adj'!BD182</f>
        <v>0</v>
      </c>
      <c r="I182" s="248"/>
      <c r="J182" s="195">
        <f t="shared" si="56"/>
        <v>0</v>
      </c>
      <c r="L182" s="195">
        <f t="shared" si="53"/>
        <v>0</v>
      </c>
    </row>
    <row r="183" spans="1:12" ht="16.5" hidden="1" customHeight="1" x14ac:dyDescent="0.2">
      <c r="A183" s="14" t="s">
        <v>211</v>
      </c>
      <c r="B183" s="26"/>
      <c r="C183" s="26"/>
      <c r="D183" s="26">
        <f t="shared" si="54"/>
        <v>0</v>
      </c>
      <c r="E183" s="27"/>
      <c r="F183" s="27"/>
      <c r="G183" s="194"/>
      <c r="H183" s="195">
        <f>'[1]BYDEPT-adj'!BD183</f>
        <v>0</v>
      </c>
      <c r="I183" s="248"/>
      <c r="J183" s="195"/>
      <c r="L183" s="195"/>
    </row>
    <row r="184" spans="1:12" ht="16.5" hidden="1" customHeight="1" x14ac:dyDescent="0.2">
      <c r="A184" s="211" t="s">
        <v>63</v>
      </c>
      <c r="B184" s="26"/>
      <c r="C184" s="26"/>
      <c r="D184" s="26">
        <f t="shared" si="54"/>
        <v>0</v>
      </c>
      <c r="E184" s="27"/>
      <c r="F184" s="27"/>
      <c r="G184" s="194">
        <f t="shared" si="55"/>
        <v>0</v>
      </c>
      <c r="H184" s="195">
        <f>'[1]BYDEPT-adj'!BD184</f>
        <v>0</v>
      </c>
      <c r="I184" s="248"/>
      <c r="J184" s="195">
        <f t="shared" si="56"/>
        <v>0</v>
      </c>
      <c r="L184" s="195">
        <f t="shared" si="53"/>
        <v>0</v>
      </c>
    </row>
    <row r="185" spans="1:12" ht="16.5" hidden="1" customHeight="1" x14ac:dyDescent="0.2">
      <c r="A185" s="211" t="s">
        <v>175</v>
      </c>
      <c r="B185" s="26"/>
      <c r="C185" s="26"/>
      <c r="D185" s="26">
        <f t="shared" si="54"/>
        <v>0</v>
      </c>
      <c r="E185" s="27"/>
      <c r="F185" s="27"/>
      <c r="G185" s="194"/>
      <c r="H185" s="195">
        <f>'[1]BYDEPT-adj'!BD185</f>
        <v>0</v>
      </c>
      <c r="I185" s="248"/>
      <c r="J185" s="195"/>
      <c r="L185" s="195">
        <f t="shared" si="53"/>
        <v>0</v>
      </c>
    </row>
    <row r="186" spans="1:12" ht="16.5" hidden="1" customHeight="1" x14ac:dyDescent="0.2">
      <c r="A186" s="211" t="s">
        <v>64</v>
      </c>
      <c r="B186" s="26"/>
      <c r="C186" s="26"/>
      <c r="D186" s="26">
        <f t="shared" si="54"/>
        <v>0</v>
      </c>
      <c r="E186" s="27"/>
      <c r="F186" s="27"/>
      <c r="G186" s="194">
        <f t="shared" si="55"/>
        <v>0</v>
      </c>
      <c r="H186" s="195">
        <f>'[1]BYDEPT-adj'!BD186</f>
        <v>0</v>
      </c>
      <c r="I186" s="248"/>
      <c r="J186" s="195">
        <f t="shared" si="56"/>
        <v>0</v>
      </c>
      <c r="L186" s="195">
        <f t="shared" si="53"/>
        <v>0</v>
      </c>
    </row>
    <row r="187" spans="1:12" ht="16.5" hidden="1" customHeight="1" x14ac:dyDescent="0.2">
      <c r="A187" s="211" t="s">
        <v>65</v>
      </c>
      <c r="B187" s="26"/>
      <c r="C187" s="26"/>
      <c r="D187" s="26">
        <f t="shared" si="54"/>
        <v>0</v>
      </c>
      <c r="E187" s="27"/>
      <c r="F187" s="27"/>
      <c r="G187" s="194">
        <f t="shared" si="55"/>
        <v>0</v>
      </c>
      <c r="H187" s="195">
        <f>'[1]BYDEPT-adj'!BD187</f>
        <v>0</v>
      </c>
      <c r="I187" s="248"/>
      <c r="J187" s="195">
        <f t="shared" si="56"/>
        <v>0</v>
      </c>
      <c r="L187" s="195">
        <f t="shared" si="53"/>
        <v>0</v>
      </c>
    </row>
    <row r="188" spans="1:12" ht="16.5" hidden="1" customHeight="1" x14ac:dyDescent="0.2">
      <c r="A188" s="211" t="s">
        <v>66</v>
      </c>
      <c r="B188" s="26"/>
      <c r="C188" s="26"/>
      <c r="D188" s="26">
        <f t="shared" si="54"/>
        <v>0</v>
      </c>
      <c r="E188" s="27"/>
      <c r="F188" s="27"/>
      <c r="G188" s="194"/>
      <c r="H188" s="195">
        <f>'[1]BYDEPT-adj'!BD188</f>
        <v>0</v>
      </c>
      <c r="I188" s="248"/>
      <c r="J188" s="195"/>
      <c r="L188" s="195">
        <f t="shared" si="53"/>
        <v>0</v>
      </c>
    </row>
    <row r="189" spans="1:12" ht="16.5" hidden="1" customHeight="1" x14ac:dyDescent="0.2">
      <c r="A189" s="211" t="s">
        <v>67</v>
      </c>
      <c r="B189" s="26"/>
      <c r="C189" s="26"/>
      <c r="D189" s="26">
        <f t="shared" si="54"/>
        <v>0</v>
      </c>
      <c r="E189" s="27"/>
      <c r="F189" s="27"/>
      <c r="G189" s="194">
        <f>E189+F189</f>
        <v>0</v>
      </c>
      <c r="H189" s="195">
        <f>'[1]BYDEPT-adj'!BD189</f>
        <v>0</v>
      </c>
      <c r="I189" s="248"/>
      <c r="J189" s="195">
        <f>G189-H189</f>
        <v>0</v>
      </c>
      <c r="L189" s="195">
        <f t="shared" si="53"/>
        <v>0</v>
      </c>
    </row>
    <row r="190" spans="1:12" ht="16.5" hidden="1" customHeight="1" x14ac:dyDescent="0.2">
      <c r="A190" s="211" t="s">
        <v>68</v>
      </c>
      <c r="B190" s="26"/>
      <c r="C190" s="26"/>
      <c r="D190" s="26">
        <f t="shared" si="54"/>
        <v>0</v>
      </c>
      <c r="E190" s="27"/>
      <c r="F190" s="27"/>
      <c r="G190" s="194">
        <f>E190+F190</f>
        <v>0</v>
      </c>
      <c r="H190" s="195">
        <f>'[1]BYDEPT-adj'!BD190</f>
        <v>0</v>
      </c>
      <c r="I190" s="248"/>
      <c r="J190" s="195">
        <f>G190-H190</f>
        <v>0</v>
      </c>
      <c r="L190" s="195">
        <f t="shared" si="53"/>
        <v>0</v>
      </c>
    </row>
    <row r="191" spans="1:12" ht="16.5" hidden="1" customHeight="1" x14ac:dyDescent="0.2">
      <c r="A191" s="211" t="s">
        <v>69</v>
      </c>
      <c r="B191" s="121">
        <f t="shared" ref="B191:D191" si="57">SUM(B192:B195)</f>
        <v>478762</v>
      </c>
      <c r="C191" s="121">
        <f t="shared" si="57"/>
        <v>0</v>
      </c>
      <c r="D191" s="249">
        <f t="shared" si="57"/>
        <v>478762</v>
      </c>
      <c r="E191" s="196">
        <f>SUM(E192:E195)</f>
        <v>0</v>
      </c>
      <c r="F191" s="196">
        <f>SUM(F192:F195)</f>
        <v>0</v>
      </c>
      <c r="G191" s="197">
        <f>SUM(G192:G195)</f>
        <v>0</v>
      </c>
      <c r="H191" s="198">
        <f>SUM(H192:H195)</f>
        <v>0</v>
      </c>
      <c r="I191" s="250"/>
      <c r="J191" s="198">
        <f>SUM(J192:J195)</f>
        <v>0</v>
      </c>
      <c r="L191" s="198">
        <f>SUM(L192:L195)</f>
        <v>478762</v>
      </c>
    </row>
    <row r="192" spans="1:12" ht="16.5" hidden="1" customHeight="1" x14ac:dyDescent="0.2">
      <c r="A192" s="211" t="s">
        <v>70</v>
      </c>
      <c r="B192" s="26"/>
      <c r="C192" s="26"/>
      <c r="D192" s="26">
        <f t="shared" ref="D192:D211" si="58">C192+B192</f>
        <v>0</v>
      </c>
      <c r="E192" s="27"/>
      <c r="F192" s="27"/>
      <c r="G192" s="194">
        <f t="shared" ref="G192:G211" si="59">E192+F192</f>
        <v>0</v>
      </c>
      <c r="H192" s="195">
        <f>'[1]BYDEPT-adj'!BD192</f>
        <v>0</v>
      </c>
      <c r="I192" s="248"/>
      <c r="J192" s="195">
        <f t="shared" ref="J192:J211" si="60">G192-H192</f>
        <v>0</v>
      </c>
      <c r="L192" s="195">
        <f t="shared" ref="L192:L211" si="61">B192-H192</f>
        <v>0</v>
      </c>
    </row>
    <row r="193" spans="1:12" ht="16.5" hidden="1" customHeight="1" x14ac:dyDescent="0.2">
      <c r="A193" s="211" t="s">
        <v>71</v>
      </c>
      <c r="B193" s="26"/>
      <c r="C193" s="26"/>
      <c r="D193" s="26">
        <f t="shared" si="58"/>
        <v>0</v>
      </c>
      <c r="E193" s="27"/>
      <c r="F193" s="27"/>
      <c r="G193" s="194">
        <f t="shared" si="59"/>
        <v>0</v>
      </c>
      <c r="H193" s="195">
        <f>'[1]BYDEPT-adj'!BD193</f>
        <v>0</v>
      </c>
      <c r="I193" s="248"/>
      <c r="J193" s="195">
        <f t="shared" si="60"/>
        <v>0</v>
      </c>
      <c r="L193" s="195">
        <f t="shared" si="61"/>
        <v>0</v>
      </c>
    </row>
    <row r="194" spans="1:12" ht="16.5" hidden="1" customHeight="1" x14ac:dyDescent="0.2">
      <c r="A194" s="211" t="s">
        <v>72</v>
      </c>
      <c r="B194" s="26"/>
      <c r="C194" s="26"/>
      <c r="D194" s="26">
        <f t="shared" si="58"/>
        <v>0</v>
      </c>
      <c r="E194" s="27"/>
      <c r="F194" s="27"/>
      <c r="G194" s="194">
        <f t="shared" si="59"/>
        <v>0</v>
      </c>
      <c r="H194" s="195">
        <f>'[1]BYDEPT-adj'!BD194</f>
        <v>0</v>
      </c>
      <c r="I194" s="248"/>
      <c r="J194" s="195">
        <f t="shared" si="60"/>
        <v>0</v>
      </c>
      <c r="L194" s="195">
        <f t="shared" si="61"/>
        <v>0</v>
      </c>
    </row>
    <row r="195" spans="1:12" ht="16.5" hidden="1" customHeight="1" x14ac:dyDescent="0.2">
      <c r="A195" s="211" t="s">
        <v>73</v>
      </c>
      <c r="B195" s="26">
        <f>478762</f>
        <v>478762</v>
      </c>
      <c r="C195" s="26"/>
      <c r="D195" s="26">
        <f t="shared" si="58"/>
        <v>478762</v>
      </c>
      <c r="E195" s="27"/>
      <c r="F195" s="27"/>
      <c r="G195" s="194">
        <f t="shared" si="59"/>
        <v>0</v>
      </c>
      <c r="H195" s="195">
        <f>'[1]BYDEPT-adj'!BD195</f>
        <v>0</v>
      </c>
      <c r="I195" s="248"/>
      <c r="J195" s="195">
        <f t="shared" si="60"/>
        <v>0</v>
      </c>
      <c r="L195" s="195">
        <f t="shared" si="61"/>
        <v>478762</v>
      </c>
    </row>
    <row r="196" spans="1:12" ht="16.5" hidden="1" customHeight="1" x14ac:dyDescent="0.2">
      <c r="A196" s="211" t="s">
        <v>74</v>
      </c>
      <c r="B196" s="26"/>
      <c r="C196" s="26"/>
      <c r="D196" s="26">
        <f t="shared" si="58"/>
        <v>0</v>
      </c>
      <c r="E196" s="27"/>
      <c r="F196" s="27"/>
      <c r="G196" s="194">
        <f>E196+F196</f>
        <v>0</v>
      </c>
      <c r="H196" s="195">
        <f>'[1]BYDEPT-adj'!BD196</f>
        <v>0</v>
      </c>
      <c r="I196" s="248"/>
      <c r="J196" s="195">
        <f>G196-H196</f>
        <v>0</v>
      </c>
      <c r="L196" s="195">
        <f t="shared" si="61"/>
        <v>0</v>
      </c>
    </row>
    <row r="197" spans="1:12" ht="16.5" hidden="1" customHeight="1" x14ac:dyDescent="0.2">
      <c r="A197" s="211" t="s">
        <v>172</v>
      </c>
      <c r="B197" s="26">
        <f>15000</f>
        <v>15000</v>
      </c>
      <c r="C197" s="26"/>
      <c r="D197" s="26">
        <f t="shared" si="58"/>
        <v>15000</v>
      </c>
      <c r="E197" s="27"/>
      <c r="F197" s="27"/>
      <c r="G197" s="194">
        <f t="shared" si="59"/>
        <v>0</v>
      </c>
      <c r="H197" s="195">
        <f>'[1]BYDEPT-adj'!BD197</f>
        <v>0</v>
      </c>
      <c r="I197" s="248"/>
      <c r="J197" s="195">
        <f t="shared" si="60"/>
        <v>0</v>
      </c>
      <c r="L197" s="195">
        <f t="shared" si="61"/>
        <v>15000</v>
      </c>
    </row>
    <row r="198" spans="1:12" ht="16.5" hidden="1" customHeight="1" x14ac:dyDescent="0.2">
      <c r="A198" s="211" t="s">
        <v>75</v>
      </c>
      <c r="B198" s="26"/>
      <c r="C198" s="26"/>
      <c r="D198" s="26">
        <f t="shared" si="58"/>
        <v>0</v>
      </c>
      <c r="E198" s="27"/>
      <c r="F198" s="27"/>
      <c r="G198" s="194">
        <f t="shared" si="59"/>
        <v>0</v>
      </c>
      <c r="H198" s="195">
        <f>'[1]BYDEPT-adj'!BD198</f>
        <v>0</v>
      </c>
      <c r="I198" s="248"/>
      <c r="J198" s="195">
        <f t="shared" si="60"/>
        <v>0</v>
      </c>
      <c r="L198" s="195">
        <f t="shared" si="61"/>
        <v>0</v>
      </c>
    </row>
    <row r="199" spans="1:12" ht="16.5" hidden="1" customHeight="1" x14ac:dyDescent="0.2">
      <c r="A199" s="211" t="s">
        <v>76</v>
      </c>
      <c r="B199" s="26"/>
      <c r="C199" s="26"/>
      <c r="D199" s="26">
        <f t="shared" si="58"/>
        <v>0</v>
      </c>
      <c r="E199" s="27"/>
      <c r="F199" s="27"/>
      <c r="G199" s="194">
        <f t="shared" si="59"/>
        <v>0</v>
      </c>
      <c r="H199" s="195">
        <f>'[1]BYDEPT-adj'!BD199</f>
        <v>0</v>
      </c>
      <c r="I199" s="248"/>
      <c r="J199" s="195">
        <f t="shared" si="60"/>
        <v>0</v>
      </c>
      <c r="L199" s="195">
        <f t="shared" si="61"/>
        <v>0</v>
      </c>
    </row>
    <row r="200" spans="1:12" ht="16.5" hidden="1" customHeight="1" x14ac:dyDescent="0.2">
      <c r="A200" s="211" t="s">
        <v>77</v>
      </c>
      <c r="B200" s="26"/>
      <c r="C200" s="26"/>
      <c r="D200" s="26">
        <f t="shared" si="58"/>
        <v>0</v>
      </c>
      <c r="E200" s="27"/>
      <c r="F200" s="27"/>
      <c r="G200" s="194"/>
      <c r="H200" s="195">
        <f>'[1]BYDEPT-adj'!BD200</f>
        <v>0</v>
      </c>
      <c r="I200" s="248"/>
      <c r="J200" s="195"/>
      <c r="L200" s="195">
        <f t="shared" si="61"/>
        <v>0</v>
      </c>
    </row>
    <row r="201" spans="1:12" ht="16.5" hidden="1" customHeight="1" x14ac:dyDescent="0.2">
      <c r="A201" s="211" t="s">
        <v>78</v>
      </c>
      <c r="B201" s="26"/>
      <c r="C201" s="26"/>
      <c r="D201" s="26">
        <f t="shared" si="58"/>
        <v>0</v>
      </c>
      <c r="E201" s="27"/>
      <c r="F201" s="27"/>
      <c r="G201" s="194"/>
      <c r="H201" s="195">
        <f>'[1]BYDEPT-adj'!BD201</f>
        <v>0</v>
      </c>
      <c r="I201" s="248"/>
      <c r="J201" s="195">
        <f>G201-H201</f>
        <v>0</v>
      </c>
      <c r="L201" s="195">
        <f t="shared" si="61"/>
        <v>0</v>
      </c>
    </row>
    <row r="202" spans="1:12" ht="16.5" hidden="1" customHeight="1" x14ac:dyDescent="0.2">
      <c r="A202" s="211" t="s">
        <v>176</v>
      </c>
      <c r="B202" s="26"/>
      <c r="C202" s="26"/>
      <c r="D202" s="26">
        <f t="shared" si="58"/>
        <v>0</v>
      </c>
      <c r="E202" s="27"/>
      <c r="F202" s="27"/>
      <c r="G202" s="194">
        <f t="shared" si="59"/>
        <v>0</v>
      </c>
      <c r="H202" s="195">
        <f>'[1]BYDEPT-adj'!BD202</f>
        <v>0</v>
      </c>
      <c r="I202" s="248"/>
      <c r="J202" s="195">
        <f t="shared" si="60"/>
        <v>0</v>
      </c>
      <c r="L202" s="195">
        <f t="shared" si="61"/>
        <v>0</v>
      </c>
    </row>
    <row r="203" spans="1:12" ht="16.5" hidden="1" customHeight="1" x14ac:dyDescent="0.2">
      <c r="A203" s="14" t="s">
        <v>81</v>
      </c>
      <c r="B203" s="26"/>
      <c r="C203" s="26"/>
      <c r="D203" s="26">
        <f t="shared" si="58"/>
        <v>0</v>
      </c>
      <c r="E203" s="27"/>
      <c r="F203" s="27"/>
      <c r="G203" s="194">
        <f t="shared" si="59"/>
        <v>0</v>
      </c>
      <c r="H203" s="195">
        <f>'[1]BYDEPT-adj'!BD203</f>
        <v>0</v>
      </c>
      <c r="I203" s="248"/>
      <c r="J203" s="195">
        <f t="shared" si="60"/>
        <v>0</v>
      </c>
      <c r="L203" s="195">
        <f t="shared" si="61"/>
        <v>0</v>
      </c>
    </row>
    <row r="204" spans="1:12" ht="16.5" hidden="1" customHeight="1" x14ac:dyDescent="0.2">
      <c r="A204" s="14" t="s">
        <v>139</v>
      </c>
      <c r="B204" s="26"/>
      <c r="C204" s="26"/>
      <c r="D204" s="26">
        <f t="shared" si="58"/>
        <v>0</v>
      </c>
      <c r="E204" s="27"/>
      <c r="F204" s="27"/>
      <c r="G204" s="194">
        <f t="shared" si="59"/>
        <v>0</v>
      </c>
      <c r="H204" s="195">
        <f>'[1]BYDEPT-adj'!BD204</f>
        <v>0</v>
      </c>
      <c r="I204" s="248"/>
      <c r="J204" s="195">
        <f t="shared" si="60"/>
        <v>0</v>
      </c>
      <c r="L204" s="195">
        <f t="shared" si="61"/>
        <v>0</v>
      </c>
    </row>
    <row r="205" spans="1:12" ht="16.5" hidden="1" customHeight="1" x14ac:dyDescent="0.2">
      <c r="A205" s="14" t="s">
        <v>79</v>
      </c>
      <c r="B205" s="26"/>
      <c r="C205" s="26"/>
      <c r="D205" s="26">
        <f t="shared" si="58"/>
        <v>0</v>
      </c>
      <c r="E205" s="27"/>
      <c r="F205" s="27"/>
      <c r="G205" s="194">
        <f t="shared" si="59"/>
        <v>0</v>
      </c>
      <c r="H205" s="195">
        <f>'[1]BYDEPT-adj'!BD205</f>
        <v>0</v>
      </c>
      <c r="I205" s="248"/>
      <c r="J205" s="195">
        <f t="shared" si="60"/>
        <v>0</v>
      </c>
      <c r="L205" s="195">
        <f t="shared" si="61"/>
        <v>0</v>
      </c>
    </row>
    <row r="206" spans="1:12" ht="16.5" hidden="1" customHeight="1" x14ac:dyDescent="0.2">
      <c r="A206" s="14" t="s">
        <v>80</v>
      </c>
      <c r="B206" s="26"/>
      <c r="C206" s="26"/>
      <c r="D206" s="26">
        <f t="shared" si="58"/>
        <v>0</v>
      </c>
      <c r="E206" s="27"/>
      <c r="F206" s="27"/>
      <c r="G206" s="194"/>
      <c r="H206" s="195">
        <f>'[1]BYDEPT-adj'!BD206</f>
        <v>0</v>
      </c>
      <c r="I206" s="248"/>
      <c r="J206" s="195"/>
      <c r="L206" s="195">
        <f t="shared" si="61"/>
        <v>0</v>
      </c>
    </row>
    <row r="207" spans="1:12" ht="16.5" hidden="1" customHeight="1" x14ac:dyDescent="0.2">
      <c r="A207" s="14" t="s">
        <v>82</v>
      </c>
      <c r="B207" s="26"/>
      <c r="C207" s="26"/>
      <c r="D207" s="26">
        <f t="shared" si="58"/>
        <v>0</v>
      </c>
      <c r="E207" s="27"/>
      <c r="F207" s="27"/>
      <c r="G207" s="194">
        <f t="shared" si="59"/>
        <v>0</v>
      </c>
      <c r="H207" s="195">
        <f>'[1]BYDEPT-adj'!BD207</f>
        <v>0</v>
      </c>
      <c r="I207" s="248"/>
      <c r="J207" s="195">
        <f t="shared" si="60"/>
        <v>0</v>
      </c>
      <c r="L207" s="195">
        <f t="shared" si="61"/>
        <v>0</v>
      </c>
    </row>
    <row r="208" spans="1:12" ht="16.5" hidden="1" customHeight="1" x14ac:dyDescent="0.2">
      <c r="A208" s="14" t="s">
        <v>83</v>
      </c>
      <c r="B208" s="26"/>
      <c r="C208" s="26"/>
      <c r="D208" s="26">
        <f t="shared" si="58"/>
        <v>0</v>
      </c>
      <c r="E208" s="27"/>
      <c r="F208" s="27"/>
      <c r="G208" s="194">
        <f t="shared" si="59"/>
        <v>0</v>
      </c>
      <c r="H208" s="195">
        <f>'[1]BYDEPT-adj'!BD208</f>
        <v>0</v>
      </c>
      <c r="I208" s="248"/>
      <c r="J208" s="195">
        <f t="shared" si="60"/>
        <v>0</v>
      </c>
      <c r="L208" s="195">
        <f t="shared" si="61"/>
        <v>0</v>
      </c>
    </row>
    <row r="209" spans="1:13" ht="16.5" hidden="1" customHeight="1" x14ac:dyDescent="0.2">
      <c r="A209" s="14" t="s">
        <v>207</v>
      </c>
      <c r="B209" s="26"/>
      <c r="C209" s="26"/>
      <c r="D209" s="26">
        <f t="shared" si="58"/>
        <v>0</v>
      </c>
      <c r="E209" s="27"/>
      <c r="F209" s="27"/>
      <c r="G209" s="194">
        <f t="shared" si="59"/>
        <v>0</v>
      </c>
      <c r="H209" s="195">
        <f>'[1]BYDEPT-adj'!BD209</f>
        <v>0</v>
      </c>
      <c r="I209" s="248"/>
      <c r="J209" s="195">
        <f t="shared" si="60"/>
        <v>0</v>
      </c>
      <c r="L209" s="195">
        <f t="shared" si="61"/>
        <v>0</v>
      </c>
    </row>
    <row r="210" spans="1:13" ht="16.5" hidden="1" customHeight="1" x14ac:dyDescent="0.2">
      <c r="A210" s="14" t="s">
        <v>84</v>
      </c>
      <c r="B210" s="26"/>
      <c r="C210" s="26"/>
      <c r="D210" s="26">
        <f t="shared" si="58"/>
        <v>0</v>
      </c>
      <c r="E210" s="27"/>
      <c r="F210" s="27"/>
      <c r="G210" s="194">
        <f t="shared" si="59"/>
        <v>0</v>
      </c>
      <c r="H210" s="195">
        <f>'[1]BYDEPT-adj'!BD210</f>
        <v>0</v>
      </c>
      <c r="I210" s="248"/>
      <c r="J210" s="195">
        <f t="shared" si="60"/>
        <v>0</v>
      </c>
      <c r="L210" s="195">
        <f t="shared" si="61"/>
        <v>0</v>
      </c>
    </row>
    <row r="211" spans="1:13" ht="16.5" hidden="1" customHeight="1" x14ac:dyDescent="0.2">
      <c r="A211" s="14" t="s">
        <v>85</v>
      </c>
      <c r="B211" s="26"/>
      <c r="C211" s="26"/>
      <c r="D211" s="26">
        <f t="shared" si="58"/>
        <v>0</v>
      </c>
      <c r="E211" s="27"/>
      <c r="F211" s="27"/>
      <c r="G211" s="194">
        <f t="shared" si="59"/>
        <v>0</v>
      </c>
      <c r="H211" s="195">
        <f>'[1]BYDEPT-adj'!BD211</f>
        <v>0</v>
      </c>
      <c r="I211" s="248"/>
      <c r="J211" s="195">
        <f t="shared" si="60"/>
        <v>0</v>
      </c>
      <c r="L211" s="195">
        <f t="shared" si="61"/>
        <v>0</v>
      </c>
    </row>
    <row r="212" spans="1:13" ht="16.5" customHeight="1" x14ac:dyDescent="0.2">
      <c r="A212" s="211"/>
      <c r="B212" s="26"/>
      <c r="C212" s="26"/>
      <c r="D212" s="26"/>
      <c r="E212" s="27"/>
      <c r="F212" s="247"/>
      <c r="G212" s="194"/>
      <c r="H212" s="195"/>
      <c r="I212" s="248"/>
      <c r="J212" s="195"/>
      <c r="L212" s="195"/>
    </row>
    <row r="213" spans="1:13" ht="16.5" customHeight="1" x14ac:dyDescent="0.2">
      <c r="A213" s="251" t="s">
        <v>166</v>
      </c>
      <c r="B213" s="202">
        <f t="shared" ref="B213:H213" si="62">B214+B215+SUM(B222:B230)</f>
        <v>38084642</v>
      </c>
      <c r="C213" s="202">
        <f t="shared" si="62"/>
        <v>0</v>
      </c>
      <c r="D213" s="202">
        <f t="shared" si="62"/>
        <v>38084642</v>
      </c>
      <c r="E213" s="202">
        <f t="shared" si="62"/>
        <v>0</v>
      </c>
      <c r="F213" s="203">
        <f t="shared" si="62"/>
        <v>0</v>
      </c>
      <c r="G213" s="204">
        <f t="shared" si="62"/>
        <v>0</v>
      </c>
      <c r="H213" s="205">
        <f t="shared" si="62"/>
        <v>169163</v>
      </c>
      <c r="I213" s="252"/>
      <c r="J213" s="205">
        <f>J214+J215+SUM(J222:J230)</f>
        <v>-169163</v>
      </c>
      <c r="L213" s="205">
        <f>L214+L215+SUM(L222:L230)</f>
        <v>37915479</v>
      </c>
    </row>
    <row r="214" spans="1:13" ht="16.5" customHeight="1" x14ac:dyDescent="0.2">
      <c r="A214" s="14" t="s">
        <v>197</v>
      </c>
      <c r="B214" s="26">
        <f>6528060</f>
        <v>6528060</v>
      </c>
      <c r="C214" s="26"/>
      <c r="D214" s="26">
        <f>C214+B214</f>
        <v>6528060</v>
      </c>
      <c r="E214" s="27"/>
      <c r="F214" s="247"/>
      <c r="G214" s="194">
        <f>E214+F214</f>
        <v>0</v>
      </c>
      <c r="H214" s="195">
        <f>'[1]BYDEPT-adj'!BD214</f>
        <v>28841</v>
      </c>
      <c r="I214" s="248"/>
      <c r="J214" s="195">
        <f>G214-H214</f>
        <v>-28841</v>
      </c>
      <c r="L214" s="195">
        <f>D214-H214</f>
        <v>6499219</v>
      </c>
    </row>
    <row r="215" spans="1:13" ht="16.5" customHeight="1" x14ac:dyDescent="0.2">
      <c r="A215" s="14" t="s">
        <v>198</v>
      </c>
      <c r="B215" s="196">
        <f>SUM(B216:B220)</f>
        <v>22959075</v>
      </c>
      <c r="C215" s="196">
        <f>SUM(C216:C220)</f>
        <v>0</v>
      </c>
      <c r="D215" s="196">
        <f>SUM(D216:D220)</f>
        <v>22959075</v>
      </c>
      <c r="E215" s="196">
        <f>SUM(E216:E219)</f>
        <v>0</v>
      </c>
      <c r="F215" s="253">
        <f>SUM(F216:F219)</f>
        <v>0</v>
      </c>
      <c r="G215" s="197">
        <f>SUM(G216:G219)</f>
        <v>0</v>
      </c>
      <c r="H215" s="198">
        <f>SUM(H216:H220)</f>
        <v>14461</v>
      </c>
      <c r="I215" s="250"/>
      <c r="J215" s="198">
        <f>SUM(J216:J219)</f>
        <v>-14461</v>
      </c>
      <c r="L215" s="198">
        <f>SUM(L216:L220)</f>
        <v>22944614</v>
      </c>
    </row>
    <row r="216" spans="1:13" ht="16.5" hidden="1" customHeight="1" x14ac:dyDescent="0.2">
      <c r="A216" s="14" t="s">
        <v>199</v>
      </c>
      <c r="B216" s="26">
        <v>22291486</v>
      </c>
      <c r="C216" s="254"/>
      <c r="D216" s="90">
        <f t="shared" ref="D216:D220" si="63">C216+B216</f>
        <v>22291486</v>
      </c>
      <c r="E216" s="27"/>
      <c r="F216" s="247"/>
      <c r="G216" s="194">
        <f t="shared" ref="G216:G230" si="64">E216+F216</f>
        <v>0</v>
      </c>
      <c r="H216" s="195">
        <f>'[1]BYDEPT-adj'!BD216</f>
        <v>0</v>
      </c>
      <c r="I216" s="248"/>
      <c r="J216" s="195">
        <f>G216-H216</f>
        <v>0</v>
      </c>
      <c r="L216" s="195">
        <f>D216-H216</f>
        <v>22291486</v>
      </c>
    </row>
    <row r="217" spans="1:13" ht="16.5" hidden="1" customHeight="1" x14ac:dyDescent="0.2">
      <c r="A217" s="14" t="s">
        <v>200</v>
      </c>
      <c r="B217" s="26">
        <v>208750</v>
      </c>
      <c r="C217" s="120"/>
      <c r="D217" s="90">
        <f t="shared" si="63"/>
        <v>208750</v>
      </c>
      <c r="E217" s="27"/>
      <c r="F217" s="247"/>
      <c r="G217" s="194">
        <f t="shared" si="64"/>
        <v>0</v>
      </c>
      <c r="H217" s="195">
        <f>'[1]BYDEPT-adj'!BD217</f>
        <v>0</v>
      </c>
      <c r="I217" s="248"/>
      <c r="J217" s="195">
        <f>G217-H217</f>
        <v>0</v>
      </c>
      <c r="L217" s="195">
        <f>D217-H217</f>
        <v>208750</v>
      </c>
    </row>
    <row r="218" spans="1:13" ht="16.5" hidden="1" customHeight="1" x14ac:dyDescent="0.2">
      <c r="A218" s="255" t="s">
        <v>173</v>
      </c>
      <c r="B218" s="142">
        <v>26434</v>
      </c>
      <c r="C218" s="84"/>
      <c r="D218" s="142">
        <f t="shared" si="63"/>
        <v>26434</v>
      </c>
      <c r="E218" s="27"/>
      <c r="F218" s="247"/>
      <c r="G218" s="194">
        <f t="shared" si="64"/>
        <v>0</v>
      </c>
      <c r="H218" s="195">
        <f>'[1]BYDEPT-adj'!BD218</f>
        <v>0</v>
      </c>
      <c r="I218" s="248"/>
      <c r="J218" s="195">
        <f>G218-H218</f>
        <v>0</v>
      </c>
      <c r="L218" s="195">
        <f>D218-H218</f>
        <v>26434</v>
      </c>
    </row>
    <row r="219" spans="1:13" ht="16.5" customHeight="1" x14ac:dyDescent="0.2">
      <c r="A219" s="14" t="s">
        <v>201</v>
      </c>
      <c r="B219" s="26">
        <v>232405</v>
      </c>
      <c r="C219" s="120"/>
      <c r="D219" s="90">
        <f t="shared" si="63"/>
        <v>232405</v>
      </c>
      <c r="E219" s="27"/>
      <c r="F219" s="247"/>
      <c r="G219" s="194">
        <f t="shared" si="64"/>
        <v>0</v>
      </c>
      <c r="H219" s="195">
        <f>'[1]BYDEPT-adj'!BD219</f>
        <v>14461</v>
      </c>
      <c r="I219" s="248"/>
      <c r="J219" s="195">
        <f>G219-H219</f>
        <v>-14461</v>
      </c>
      <c r="L219" s="195">
        <f>D219-H219</f>
        <v>217944</v>
      </c>
    </row>
    <row r="220" spans="1:13" ht="16.5" hidden="1" customHeight="1" x14ac:dyDescent="0.2">
      <c r="A220" s="14" t="s">
        <v>194</v>
      </c>
      <c r="B220" s="26">
        <v>200000</v>
      </c>
      <c r="C220" s="120"/>
      <c r="D220" s="90">
        <f t="shared" si="63"/>
        <v>200000</v>
      </c>
      <c r="E220" s="27"/>
      <c r="F220" s="247"/>
      <c r="G220" s="194">
        <f t="shared" si="64"/>
        <v>0</v>
      </c>
      <c r="H220" s="195">
        <f>'[1]BYDEPT-adj'!BD220</f>
        <v>0</v>
      </c>
      <c r="I220" s="248"/>
      <c r="J220" s="195">
        <f>G220-H220</f>
        <v>0</v>
      </c>
      <c r="L220" s="195">
        <f>D220-H220</f>
        <v>200000</v>
      </c>
    </row>
    <row r="221" spans="1:13" ht="14.25" hidden="1" customHeight="1" x14ac:dyDescent="0.2">
      <c r="A221" s="211"/>
      <c r="B221" s="26"/>
      <c r="C221" s="120"/>
      <c r="D221" s="90"/>
      <c r="E221" s="120"/>
      <c r="F221" s="223"/>
      <c r="G221" s="194">
        <f t="shared" si="64"/>
        <v>0</v>
      </c>
      <c r="H221" s="209"/>
      <c r="I221" s="256"/>
      <c r="J221" s="209"/>
      <c r="L221" s="195"/>
    </row>
    <row r="222" spans="1:13" ht="18" customHeight="1" x14ac:dyDescent="0.2">
      <c r="A222" s="211" t="s">
        <v>202</v>
      </c>
      <c r="B222" s="26">
        <v>1085443</v>
      </c>
      <c r="C222" s="120"/>
      <c r="D222" s="90">
        <f t="shared" ref="D222:D230" si="65">C222+B222</f>
        <v>1085443</v>
      </c>
      <c r="E222" s="27"/>
      <c r="F222" s="247"/>
      <c r="G222" s="194">
        <f t="shared" si="64"/>
        <v>0</v>
      </c>
      <c r="H222" s="195">
        <f>'[1]BYDEPT-adj'!BD222</f>
        <v>59414</v>
      </c>
      <c r="I222" s="248"/>
      <c r="J222" s="195">
        <f>G222-H222</f>
        <v>-59414</v>
      </c>
      <c r="L222" s="195">
        <f t="shared" ref="L222:L230" si="66">D222-H222</f>
        <v>1026029</v>
      </c>
    </row>
    <row r="223" spans="1:13" ht="16.5" hidden="1" customHeight="1" x14ac:dyDescent="0.2">
      <c r="A223" s="211" t="s">
        <v>203</v>
      </c>
      <c r="B223" s="26"/>
      <c r="C223" s="120"/>
      <c r="D223" s="90">
        <f t="shared" si="65"/>
        <v>0</v>
      </c>
      <c r="E223" s="27"/>
      <c r="F223" s="247"/>
      <c r="G223" s="194">
        <f t="shared" si="64"/>
        <v>0</v>
      </c>
      <c r="H223" s="195">
        <f>'[1]BYDEPT-adj'!BD223</f>
        <v>0</v>
      </c>
      <c r="I223" s="248"/>
      <c r="J223" s="195">
        <f t="shared" ref="J223:J230" si="67">G223-H223</f>
        <v>0</v>
      </c>
      <c r="L223" s="195">
        <f t="shared" si="66"/>
        <v>0</v>
      </c>
    </row>
    <row r="224" spans="1:13" ht="16.5" hidden="1" customHeight="1" x14ac:dyDescent="0.2">
      <c r="A224" s="211" t="s">
        <v>204</v>
      </c>
      <c r="B224" s="26">
        <v>778867</v>
      </c>
      <c r="C224" s="257"/>
      <c r="D224" s="90">
        <f t="shared" si="65"/>
        <v>778867</v>
      </c>
      <c r="E224" s="27"/>
      <c r="F224" s="247"/>
      <c r="G224" s="194">
        <f>E224+F224</f>
        <v>0</v>
      </c>
      <c r="H224" s="195">
        <f>'[1]BYDEPT-adj'!BD224</f>
        <v>0</v>
      </c>
      <c r="I224" s="248"/>
      <c r="J224" s="195">
        <f t="shared" si="67"/>
        <v>0</v>
      </c>
      <c r="L224" s="195">
        <f t="shared" si="66"/>
        <v>778867</v>
      </c>
      <c r="M224" s="41"/>
    </row>
    <row r="225" spans="1:12" ht="16.5" hidden="1" customHeight="1" x14ac:dyDescent="0.2">
      <c r="A225" s="211" t="s">
        <v>195</v>
      </c>
      <c r="B225" s="26"/>
      <c r="C225" s="120"/>
      <c r="D225" s="90">
        <f t="shared" si="65"/>
        <v>0</v>
      </c>
      <c r="E225" s="27"/>
      <c r="F225" s="247"/>
      <c r="G225" s="194">
        <f t="shared" si="64"/>
        <v>0</v>
      </c>
      <c r="H225" s="195">
        <f>'[1]BYDEPT-adj'!BD225</f>
        <v>0</v>
      </c>
      <c r="I225" s="248"/>
      <c r="J225" s="195">
        <f t="shared" si="67"/>
        <v>0</v>
      </c>
      <c r="L225" s="195">
        <f t="shared" si="66"/>
        <v>0</v>
      </c>
    </row>
    <row r="226" spans="1:12" ht="16.5" hidden="1" customHeight="1" x14ac:dyDescent="0.2">
      <c r="A226" s="211" t="s">
        <v>205</v>
      </c>
      <c r="B226" s="26">
        <v>1353864</v>
      </c>
      <c r="C226" s="120"/>
      <c r="D226" s="90">
        <f t="shared" si="65"/>
        <v>1353864</v>
      </c>
      <c r="E226" s="27"/>
      <c r="F226" s="247"/>
      <c r="G226" s="194">
        <f t="shared" si="64"/>
        <v>0</v>
      </c>
      <c r="H226" s="195">
        <f>'[1]BYDEPT-adj'!BD226</f>
        <v>0</v>
      </c>
      <c r="I226" s="248"/>
      <c r="J226" s="195">
        <f t="shared" si="67"/>
        <v>0</v>
      </c>
      <c r="L226" s="195">
        <f t="shared" si="66"/>
        <v>1353864</v>
      </c>
    </row>
    <row r="227" spans="1:12" ht="16.5" hidden="1" customHeight="1" x14ac:dyDescent="0.2">
      <c r="A227" s="211" t="s">
        <v>86</v>
      </c>
      <c r="B227" s="26"/>
      <c r="C227" s="120"/>
      <c r="D227" s="90">
        <f t="shared" si="65"/>
        <v>0</v>
      </c>
      <c r="E227" s="27"/>
      <c r="F227" s="247"/>
      <c r="G227" s="194">
        <f t="shared" si="64"/>
        <v>0</v>
      </c>
      <c r="H227" s="195">
        <f>'[1]BYDEPT-adj'!BD227</f>
        <v>0</v>
      </c>
      <c r="I227" s="248"/>
      <c r="J227" s="195">
        <f t="shared" si="67"/>
        <v>0</v>
      </c>
      <c r="L227" s="195">
        <f t="shared" si="66"/>
        <v>0</v>
      </c>
    </row>
    <row r="228" spans="1:12" ht="16.5" customHeight="1" x14ac:dyDescent="0.2">
      <c r="A228" s="211" t="s">
        <v>196</v>
      </c>
      <c r="B228" s="26">
        <v>5093307</v>
      </c>
      <c r="C228" s="120"/>
      <c r="D228" s="90">
        <f t="shared" si="65"/>
        <v>5093307</v>
      </c>
      <c r="E228" s="27"/>
      <c r="F228" s="247"/>
      <c r="G228" s="194">
        <f t="shared" si="64"/>
        <v>0</v>
      </c>
      <c r="H228" s="195">
        <f>'[1]BYDEPT-adj'!BD228</f>
        <v>46447</v>
      </c>
      <c r="I228" s="248"/>
      <c r="J228" s="195">
        <f t="shared" si="67"/>
        <v>-46447</v>
      </c>
      <c r="L228" s="195">
        <f t="shared" si="66"/>
        <v>5046860</v>
      </c>
    </row>
    <row r="229" spans="1:12" ht="15.75" hidden="1" customHeight="1" x14ac:dyDescent="0.2">
      <c r="A229" s="211" t="s">
        <v>206</v>
      </c>
      <c r="B229" s="26"/>
      <c r="C229" s="120"/>
      <c r="D229" s="90">
        <f t="shared" si="65"/>
        <v>0</v>
      </c>
      <c r="E229" s="27"/>
      <c r="F229" s="247"/>
      <c r="G229" s="194">
        <f t="shared" si="64"/>
        <v>0</v>
      </c>
      <c r="H229" s="195">
        <f>'[1]BYDEPT-adj'!BD229</f>
        <v>0</v>
      </c>
      <c r="I229" s="248"/>
      <c r="J229" s="195">
        <f t="shared" si="67"/>
        <v>0</v>
      </c>
      <c r="L229" s="195">
        <f t="shared" si="66"/>
        <v>0</v>
      </c>
    </row>
    <row r="230" spans="1:12" ht="16.5" customHeight="1" x14ac:dyDescent="0.2">
      <c r="A230" s="258" t="s">
        <v>227</v>
      </c>
      <c r="B230" s="90">
        <v>286026</v>
      </c>
      <c r="C230" s="120"/>
      <c r="D230" s="90">
        <f t="shared" si="65"/>
        <v>286026</v>
      </c>
      <c r="E230" s="27"/>
      <c r="F230" s="247"/>
      <c r="G230" s="194">
        <f t="shared" si="64"/>
        <v>0</v>
      </c>
      <c r="H230" s="195">
        <f>'[1]BYDEPT-adj'!BD230</f>
        <v>20000</v>
      </c>
      <c r="I230" s="248"/>
      <c r="J230" s="195">
        <f t="shared" si="67"/>
        <v>-20000</v>
      </c>
      <c r="L230" s="195">
        <f t="shared" si="66"/>
        <v>266026</v>
      </c>
    </row>
    <row r="231" spans="1:12" ht="16.5" hidden="1" customHeight="1" x14ac:dyDescent="0.2">
      <c r="A231" s="193"/>
      <c r="B231" s="26"/>
      <c r="C231" s="120"/>
      <c r="D231" s="90"/>
      <c r="E231" s="27"/>
      <c r="F231" s="247"/>
      <c r="G231" s="194"/>
      <c r="H231" s="195"/>
      <c r="I231" s="248"/>
      <c r="J231" s="195"/>
      <c r="L231" s="195"/>
    </row>
    <row r="232" spans="1:12" ht="16.5" hidden="1" customHeight="1" x14ac:dyDescent="0.2">
      <c r="A232" s="240" t="s">
        <v>324</v>
      </c>
      <c r="B232" s="259">
        <f t="shared" ref="B232:H232" si="68">B233+B244</f>
        <v>0</v>
      </c>
      <c r="C232" s="260">
        <f t="shared" si="68"/>
        <v>0</v>
      </c>
      <c r="D232" s="261">
        <f t="shared" si="68"/>
        <v>0</v>
      </c>
      <c r="E232" s="202">
        <f t="shared" si="68"/>
        <v>0</v>
      </c>
      <c r="F232" s="203">
        <f t="shared" si="68"/>
        <v>0</v>
      </c>
      <c r="G232" s="204">
        <f t="shared" si="68"/>
        <v>0</v>
      </c>
      <c r="H232" s="205">
        <f t="shared" si="68"/>
        <v>0</v>
      </c>
      <c r="I232" s="206"/>
      <c r="J232" s="205">
        <f>J233+J244</f>
        <v>0</v>
      </c>
      <c r="L232" s="205">
        <f>L233+L244</f>
        <v>0</v>
      </c>
    </row>
    <row r="233" spans="1:12" ht="17.25" hidden="1" customHeight="1" x14ac:dyDescent="0.2">
      <c r="A233" s="262" t="s">
        <v>17</v>
      </c>
      <c r="B233" s="263">
        <f>SUM(B234:B242)</f>
        <v>0</v>
      </c>
      <c r="C233" s="264">
        <f>SUM(C234:C242)</f>
        <v>0</v>
      </c>
      <c r="D233" s="265">
        <f>SUM(D234:D242)</f>
        <v>0</v>
      </c>
      <c r="E233" s="266"/>
      <c r="F233" s="267"/>
      <c r="G233" s="268"/>
      <c r="H233" s="269">
        <f>SUM(H234:H242)</f>
        <v>0</v>
      </c>
      <c r="I233" s="267">
        <f>SUM(I234:I242)</f>
        <v>0</v>
      </c>
      <c r="J233" s="269">
        <f>SUM(J234:J242)</f>
        <v>0</v>
      </c>
      <c r="L233" s="269">
        <f>SUM(L234:L242)</f>
        <v>0</v>
      </c>
    </row>
    <row r="234" spans="1:12" ht="15.75" hidden="1" customHeight="1" x14ac:dyDescent="0.2">
      <c r="A234" s="270" t="s">
        <v>228</v>
      </c>
      <c r="B234" s="271"/>
      <c r="C234" s="271"/>
      <c r="D234" s="271"/>
      <c r="E234" s="27"/>
      <c r="F234" s="247"/>
      <c r="G234" s="194"/>
      <c r="H234" s="195">
        <f>'[1]BYDEPT-adj'!BD234</f>
        <v>0</v>
      </c>
      <c r="I234" s="140"/>
      <c r="J234" s="195">
        <f t="shared" ref="J234:J242" si="69">G234-H234</f>
        <v>0</v>
      </c>
      <c r="L234" s="195">
        <f t="shared" ref="L234:L242" si="70">D234-H234</f>
        <v>0</v>
      </c>
    </row>
    <row r="235" spans="1:12" ht="15.75" hidden="1" customHeight="1" x14ac:dyDescent="0.2">
      <c r="A235" s="270" t="s">
        <v>229</v>
      </c>
      <c r="B235" s="271"/>
      <c r="C235" s="271"/>
      <c r="D235" s="271"/>
      <c r="E235" s="27"/>
      <c r="F235" s="247"/>
      <c r="G235" s="194"/>
      <c r="H235" s="195">
        <f>'[1]BYDEPT-adj'!BD235</f>
        <v>0</v>
      </c>
      <c r="I235" s="140"/>
      <c r="J235" s="195">
        <f t="shared" si="69"/>
        <v>0</v>
      </c>
      <c r="L235" s="195">
        <f t="shared" si="70"/>
        <v>0</v>
      </c>
    </row>
    <row r="236" spans="1:12" ht="15.75" hidden="1" customHeight="1" x14ac:dyDescent="0.2">
      <c r="A236" s="270" t="s">
        <v>230</v>
      </c>
      <c r="B236" s="271"/>
      <c r="C236" s="271"/>
      <c r="D236" s="271"/>
      <c r="E236" s="27"/>
      <c r="F236" s="247"/>
      <c r="G236" s="194"/>
      <c r="H236" s="195">
        <f>'[1]BYDEPT-adj'!BD236</f>
        <v>0</v>
      </c>
      <c r="I236" s="140"/>
      <c r="J236" s="195">
        <f t="shared" si="69"/>
        <v>0</v>
      </c>
      <c r="L236" s="195">
        <f t="shared" si="70"/>
        <v>0</v>
      </c>
    </row>
    <row r="237" spans="1:12" ht="15.75" hidden="1" customHeight="1" x14ac:dyDescent="0.2">
      <c r="A237" s="270" t="s">
        <v>231</v>
      </c>
      <c r="B237" s="271"/>
      <c r="C237" s="271"/>
      <c r="D237" s="271"/>
      <c r="E237" s="27"/>
      <c r="F237" s="247"/>
      <c r="G237" s="194"/>
      <c r="H237" s="195">
        <f>'[1]BYDEPT-adj'!BD237</f>
        <v>0</v>
      </c>
      <c r="I237" s="140"/>
      <c r="J237" s="195">
        <f t="shared" si="69"/>
        <v>0</v>
      </c>
      <c r="L237" s="195">
        <f t="shared" si="70"/>
        <v>0</v>
      </c>
    </row>
    <row r="238" spans="1:12" ht="15.75" hidden="1" customHeight="1" x14ac:dyDescent="0.2">
      <c r="A238" s="270" t="s">
        <v>232</v>
      </c>
      <c r="B238" s="271"/>
      <c r="C238" s="271"/>
      <c r="D238" s="271"/>
      <c r="E238" s="27"/>
      <c r="F238" s="247"/>
      <c r="G238" s="194"/>
      <c r="H238" s="195">
        <f>'[1]BYDEPT-adj'!BD238</f>
        <v>0</v>
      </c>
      <c r="I238" s="140"/>
      <c r="J238" s="195">
        <f t="shared" si="69"/>
        <v>0</v>
      </c>
      <c r="L238" s="195">
        <f t="shared" si="70"/>
        <v>0</v>
      </c>
    </row>
    <row r="239" spans="1:12" ht="15.75" hidden="1" customHeight="1" x14ac:dyDescent="0.2">
      <c r="A239" s="270" t="s">
        <v>208</v>
      </c>
      <c r="B239" s="271"/>
      <c r="C239" s="271"/>
      <c r="D239" s="271"/>
      <c r="E239" s="27"/>
      <c r="F239" s="247"/>
      <c r="G239" s="194"/>
      <c r="H239" s="195">
        <f>'[1]BYDEPT-adj'!BD239</f>
        <v>0</v>
      </c>
      <c r="I239" s="140"/>
      <c r="J239" s="195">
        <f t="shared" si="69"/>
        <v>0</v>
      </c>
      <c r="L239" s="195">
        <f t="shared" si="70"/>
        <v>0</v>
      </c>
    </row>
    <row r="240" spans="1:12" ht="15.75" hidden="1" customHeight="1" x14ac:dyDescent="0.2">
      <c r="A240" s="270" t="s">
        <v>233</v>
      </c>
      <c r="B240" s="271"/>
      <c r="C240" s="271"/>
      <c r="D240" s="271"/>
      <c r="E240" s="27"/>
      <c r="F240" s="247"/>
      <c r="G240" s="194"/>
      <c r="H240" s="195">
        <f>'[1]BYDEPT-adj'!BD240</f>
        <v>0</v>
      </c>
      <c r="I240" s="140"/>
      <c r="J240" s="195">
        <f t="shared" si="69"/>
        <v>0</v>
      </c>
      <c r="L240" s="195">
        <f t="shared" si="70"/>
        <v>0</v>
      </c>
    </row>
    <row r="241" spans="1:12" ht="16.5" hidden="1" customHeight="1" x14ac:dyDescent="0.2">
      <c r="A241" s="270" t="s">
        <v>234</v>
      </c>
      <c r="B241" s="271"/>
      <c r="C241" s="271"/>
      <c r="D241" s="271"/>
      <c r="E241" s="27"/>
      <c r="F241" s="247"/>
      <c r="G241" s="194"/>
      <c r="H241" s="195">
        <f>'[1]BYDEPT-adj'!BD241</f>
        <v>0</v>
      </c>
      <c r="I241" s="140"/>
      <c r="J241" s="195">
        <f t="shared" si="69"/>
        <v>0</v>
      </c>
      <c r="L241" s="195">
        <f t="shared" si="70"/>
        <v>0</v>
      </c>
    </row>
    <row r="242" spans="1:12" ht="15.75" hidden="1" customHeight="1" x14ac:dyDescent="0.2">
      <c r="A242" s="270" t="s">
        <v>235</v>
      </c>
      <c r="B242" s="271"/>
      <c r="C242" s="271"/>
      <c r="D242" s="271"/>
      <c r="E242" s="27"/>
      <c r="F242" s="247"/>
      <c r="G242" s="194"/>
      <c r="H242" s="195">
        <f>'[1]BYDEPT-adj'!BD242</f>
        <v>0</v>
      </c>
      <c r="I242" s="140"/>
      <c r="J242" s="195">
        <f t="shared" si="69"/>
        <v>0</v>
      </c>
      <c r="L242" s="195">
        <f t="shared" si="70"/>
        <v>0</v>
      </c>
    </row>
    <row r="243" spans="1:12" ht="15.75" hidden="1" customHeight="1" x14ac:dyDescent="0.2">
      <c r="A243" s="262"/>
      <c r="B243" s="271"/>
      <c r="C243" s="271"/>
      <c r="D243" s="271"/>
      <c r="E243" s="27"/>
      <c r="F243" s="247"/>
      <c r="G243" s="194"/>
      <c r="H243" s="195"/>
      <c r="I243" s="140"/>
      <c r="J243" s="195"/>
      <c r="L243" s="195"/>
    </row>
    <row r="244" spans="1:12" ht="15.75" hidden="1" customHeight="1" x14ac:dyDescent="0.2">
      <c r="A244" s="251" t="s">
        <v>164</v>
      </c>
      <c r="B244" s="272">
        <f>B245</f>
        <v>0</v>
      </c>
      <c r="C244" s="272">
        <f>C245</f>
        <v>0</v>
      </c>
      <c r="D244" s="272">
        <f>D245</f>
        <v>0</v>
      </c>
      <c r="E244" s="27"/>
      <c r="F244" s="247"/>
      <c r="G244" s="194"/>
      <c r="H244" s="198">
        <f>H245</f>
        <v>0</v>
      </c>
      <c r="I244" s="140"/>
      <c r="J244" s="198">
        <f>J245</f>
        <v>0</v>
      </c>
      <c r="L244" s="198">
        <f>L245</f>
        <v>0</v>
      </c>
    </row>
    <row r="245" spans="1:12" ht="15.75" hidden="1" customHeight="1" x14ac:dyDescent="0.2">
      <c r="A245" s="270" t="s">
        <v>236</v>
      </c>
      <c r="B245" s="271"/>
      <c r="C245" s="271"/>
      <c r="D245" s="271"/>
      <c r="E245" s="27"/>
      <c r="F245" s="247"/>
      <c r="G245" s="194"/>
      <c r="H245" s="195">
        <f>'[1]BYDEPT-adj'!BD245</f>
        <v>0</v>
      </c>
      <c r="I245" s="140"/>
      <c r="J245" s="195">
        <f>G245-H245</f>
        <v>0</v>
      </c>
      <c r="L245" s="195">
        <f>D245-H245</f>
        <v>0</v>
      </c>
    </row>
    <row r="246" spans="1:12" ht="15.75" hidden="1" customHeight="1" x14ac:dyDescent="0.2">
      <c r="A246" s="273"/>
      <c r="B246" s="271"/>
      <c r="C246" s="271"/>
      <c r="D246" s="271"/>
      <c r="E246" s="27"/>
      <c r="F246" s="247"/>
      <c r="G246" s="194"/>
      <c r="H246" s="195"/>
      <c r="I246" s="140"/>
      <c r="J246" s="195"/>
      <c r="L246" s="195"/>
    </row>
    <row r="247" spans="1:12" ht="16.5" hidden="1" customHeight="1" x14ac:dyDescent="0.2">
      <c r="A247" s="236" t="s">
        <v>12</v>
      </c>
      <c r="B247" s="274"/>
      <c r="C247" s="274"/>
      <c r="D247" s="274"/>
      <c r="E247" s="27"/>
      <c r="F247" s="27"/>
      <c r="G247" s="194">
        <f>E247+F247</f>
        <v>0</v>
      </c>
      <c r="H247" s="275">
        <f>'[1]BYDEPT-adj'!BD247</f>
        <v>0</v>
      </c>
      <c r="I247" s="141"/>
      <c r="J247" s="275">
        <f>G247-H247</f>
        <v>0</v>
      </c>
      <c r="L247" s="275"/>
    </row>
    <row r="248" spans="1:12" ht="14.25" customHeight="1" x14ac:dyDescent="0.2">
      <c r="A248" s="236"/>
      <c r="B248" s="274"/>
      <c r="C248" s="274"/>
      <c r="D248" s="274"/>
      <c r="E248" s="27"/>
      <c r="F248" s="27"/>
      <c r="G248" s="194"/>
      <c r="H248" s="275"/>
      <c r="I248" s="141"/>
      <c r="J248" s="275"/>
      <c r="L248" s="275"/>
    </row>
    <row r="249" spans="1:12" ht="16.5" customHeight="1" x14ac:dyDescent="0.2">
      <c r="A249" s="276" t="s">
        <v>167</v>
      </c>
      <c r="B249" s="277"/>
      <c r="C249" s="277"/>
      <c r="D249" s="277"/>
      <c r="E249" s="78">
        <f>SUM(E250:E259)</f>
        <v>0</v>
      </c>
      <c r="F249" s="78">
        <f>SUM(F250:F259)</f>
        <v>0</v>
      </c>
      <c r="G249" s="219">
        <f>SUM(G250:G259)</f>
        <v>0</v>
      </c>
      <c r="H249" s="220">
        <f>SUM(H250:H259)</f>
        <v>271061</v>
      </c>
      <c r="I249" s="221"/>
      <c r="J249" s="220">
        <f>SUM(J250:J259)</f>
        <v>-271061</v>
      </c>
      <c r="L249" s="220">
        <f>SUM(L250:L259)</f>
        <v>0</v>
      </c>
    </row>
    <row r="250" spans="1:12" ht="17.25" hidden="1" customHeight="1" x14ac:dyDescent="0.2">
      <c r="A250" s="193" t="s">
        <v>180</v>
      </c>
      <c r="B250" s="26"/>
      <c r="C250" s="26"/>
      <c r="D250" s="26"/>
      <c r="E250" s="27"/>
      <c r="F250" s="27"/>
      <c r="G250" s="194">
        <f t="shared" ref="G250:G259" si="71">E250+F250</f>
        <v>0</v>
      </c>
      <c r="H250" s="195">
        <f>'[1]BYDEPT-adj'!BD250</f>
        <v>0</v>
      </c>
      <c r="I250" s="140"/>
      <c r="J250" s="195">
        <f t="shared" ref="J250:L259" si="72">G250-H250</f>
        <v>0</v>
      </c>
      <c r="L250" s="195">
        <f t="shared" si="72"/>
        <v>0</v>
      </c>
    </row>
    <row r="251" spans="1:12" ht="16.5" hidden="1" customHeight="1" x14ac:dyDescent="0.2">
      <c r="A251" s="193" t="s">
        <v>170</v>
      </c>
      <c r="B251" s="26"/>
      <c r="C251" s="26"/>
      <c r="D251" s="26"/>
      <c r="E251" s="27"/>
      <c r="F251" s="27"/>
      <c r="G251" s="194">
        <f t="shared" si="71"/>
        <v>0</v>
      </c>
      <c r="H251" s="195">
        <f>'[1]BYDEPT-adj'!BD251</f>
        <v>0</v>
      </c>
      <c r="I251" s="140"/>
      <c r="J251" s="195">
        <f t="shared" si="72"/>
        <v>0</v>
      </c>
      <c r="L251" s="195"/>
    </row>
    <row r="252" spans="1:12" ht="16.5" hidden="1" customHeight="1" x14ac:dyDescent="0.2">
      <c r="A252" s="193" t="s">
        <v>174</v>
      </c>
      <c r="B252" s="26"/>
      <c r="C252" s="26"/>
      <c r="D252" s="26"/>
      <c r="E252" s="27"/>
      <c r="F252" s="27"/>
      <c r="G252" s="194">
        <f t="shared" si="71"/>
        <v>0</v>
      </c>
      <c r="H252" s="195">
        <f>'[1]BYDEPT-adj'!BD252</f>
        <v>0</v>
      </c>
      <c r="I252" s="140"/>
      <c r="J252" s="195">
        <f t="shared" si="72"/>
        <v>0</v>
      </c>
      <c r="L252" s="195"/>
    </row>
    <row r="253" spans="1:12" ht="17.25" hidden="1" customHeight="1" x14ac:dyDescent="0.2">
      <c r="A253" s="119" t="s">
        <v>163</v>
      </c>
      <c r="B253" s="96"/>
      <c r="C253" s="96"/>
      <c r="D253" s="96"/>
      <c r="E253" s="27"/>
      <c r="F253" s="27"/>
      <c r="G253" s="194">
        <f t="shared" si="71"/>
        <v>0</v>
      </c>
      <c r="H253" s="195">
        <f>'[1]BYDEPT-adj'!BD253</f>
        <v>0</v>
      </c>
      <c r="I253" s="140"/>
      <c r="J253" s="195">
        <f t="shared" si="72"/>
        <v>0</v>
      </c>
      <c r="L253" s="195"/>
    </row>
    <row r="254" spans="1:12" ht="16.5" customHeight="1" x14ac:dyDescent="0.2">
      <c r="A254" s="193" t="s">
        <v>171</v>
      </c>
      <c r="B254" s="26"/>
      <c r="C254" s="26"/>
      <c r="D254" s="26"/>
      <c r="E254" s="27"/>
      <c r="F254" s="27"/>
      <c r="G254" s="194">
        <f t="shared" si="71"/>
        <v>0</v>
      </c>
      <c r="H254" s="195">
        <f>'[1]BYDEPT-adj'!BD254</f>
        <v>271061</v>
      </c>
      <c r="I254" s="140"/>
      <c r="J254" s="195">
        <f t="shared" si="72"/>
        <v>-271061</v>
      </c>
      <c r="L254" s="195"/>
    </row>
    <row r="255" spans="1:12" ht="16.5" hidden="1" customHeight="1" x14ac:dyDescent="0.2">
      <c r="A255" s="278" t="s">
        <v>237</v>
      </c>
      <c r="B255" s="142"/>
      <c r="C255" s="84"/>
      <c r="D255" s="279"/>
      <c r="E255" s="27"/>
      <c r="F255" s="27"/>
      <c r="G255" s="194">
        <f t="shared" si="71"/>
        <v>0</v>
      </c>
      <c r="H255" s="195">
        <f>'[1]BYDEPT-adj'!BD255</f>
        <v>0</v>
      </c>
      <c r="I255" s="140"/>
      <c r="J255" s="195">
        <f t="shared" si="72"/>
        <v>0</v>
      </c>
      <c r="L255" s="195">
        <f t="shared" si="72"/>
        <v>0</v>
      </c>
    </row>
    <row r="256" spans="1:12" ht="16.5" hidden="1" customHeight="1" x14ac:dyDescent="0.2">
      <c r="A256" s="280" t="s">
        <v>325</v>
      </c>
      <c r="B256" s="90"/>
      <c r="C256" s="120"/>
      <c r="D256" s="90"/>
      <c r="E256" s="27"/>
      <c r="F256" s="27"/>
      <c r="G256" s="194">
        <f t="shared" si="71"/>
        <v>0</v>
      </c>
      <c r="H256" s="195">
        <f>'[1]BYDEPT-adj'!BD256</f>
        <v>0</v>
      </c>
      <c r="I256" s="140"/>
      <c r="J256" s="195">
        <f t="shared" si="72"/>
        <v>0</v>
      </c>
      <c r="L256" s="195">
        <f t="shared" si="72"/>
        <v>0</v>
      </c>
    </row>
    <row r="257" spans="1:12" ht="16.5" hidden="1" customHeight="1" x14ac:dyDescent="0.2">
      <c r="A257" s="193" t="s">
        <v>326</v>
      </c>
      <c r="B257" s="26"/>
      <c r="C257" s="120"/>
      <c r="D257" s="90"/>
      <c r="E257" s="27"/>
      <c r="F257" s="27"/>
      <c r="G257" s="194">
        <f t="shared" si="71"/>
        <v>0</v>
      </c>
      <c r="H257" s="195">
        <f>'[1]BYDEPT-adj'!BD257</f>
        <v>0</v>
      </c>
      <c r="I257" s="140"/>
      <c r="J257" s="195">
        <f t="shared" si="72"/>
        <v>0</v>
      </c>
      <c r="L257" s="195">
        <f t="shared" si="72"/>
        <v>0</v>
      </c>
    </row>
    <row r="258" spans="1:12" ht="16.5" hidden="1" customHeight="1" x14ac:dyDescent="0.2">
      <c r="A258" s="193" t="s">
        <v>327</v>
      </c>
      <c r="B258" s="26"/>
      <c r="C258" s="26"/>
      <c r="D258" s="26"/>
      <c r="E258" s="27"/>
      <c r="F258" s="27"/>
      <c r="G258" s="194">
        <f t="shared" si="71"/>
        <v>0</v>
      </c>
      <c r="H258" s="195">
        <f>'[1]BYDEPT-adj'!BD258</f>
        <v>0</v>
      </c>
      <c r="I258" s="140"/>
      <c r="J258" s="195">
        <f t="shared" si="72"/>
        <v>0</v>
      </c>
      <c r="L258" s="195">
        <f t="shared" si="72"/>
        <v>0</v>
      </c>
    </row>
    <row r="259" spans="1:12" ht="16.5" hidden="1" customHeight="1" x14ac:dyDescent="0.2">
      <c r="A259" s="193" t="s">
        <v>328</v>
      </c>
      <c r="B259" s="26"/>
      <c r="C259" s="26"/>
      <c r="D259" s="26"/>
      <c r="E259" s="27"/>
      <c r="F259" s="27"/>
      <c r="G259" s="194">
        <f t="shared" si="71"/>
        <v>0</v>
      </c>
      <c r="H259" s="195">
        <f>'[1]BYDEPT-adj'!BD259</f>
        <v>0</v>
      </c>
      <c r="I259" s="140"/>
      <c r="J259" s="195">
        <f t="shared" si="72"/>
        <v>0</v>
      </c>
      <c r="L259" s="195">
        <f t="shared" si="72"/>
        <v>0</v>
      </c>
    </row>
    <row r="260" spans="1:12" ht="21.75" customHeight="1" thickBot="1" x14ac:dyDescent="0.25">
      <c r="A260" s="281" t="s">
        <v>13</v>
      </c>
      <c r="B260" s="282">
        <f>B232+B128</f>
        <v>66263711</v>
      </c>
      <c r="C260" s="282">
        <f>C232+C128</f>
        <v>0</v>
      </c>
      <c r="D260" s="282">
        <f>D232+D128</f>
        <v>66263711</v>
      </c>
      <c r="E260" s="283">
        <f>E126+E124</f>
        <v>3001800000</v>
      </c>
      <c r="F260" s="283">
        <f>F126+F124</f>
        <v>0</v>
      </c>
      <c r="G260" s="284">
        <f>G126+G124</f>
        <v>3001800000</v>
      </c>
      <c r="H260" s="285">
        <f>H126+H124</f>
        <v>1928393231</v>
      </c>
      <c r="I260" s="286">
        <f>H260/G260</f>
        <v>0.64241229628889329</v>
      </c>
      <c r="J260" s="285">
        <f>J126+J124</f>
        <v>1073406769</v>
      </c>
      <c r="L260" s="285">
        <f>L232+L128</f>
        <v>65230228</v>
      </c>
    </row>
    <row r="261" spans="1:12" s="288" customFormat="1" ht="35.25" customHeight="1" thickTop="1" x14ac:dyDescent="0.2">
      <c r="A261" s="287"/>
      <c r="B261" s="287"/>
      <c r="C261" s="287"/>
      <c r="D261" s="130"/>
      <c r="I261" s="289"/>
    </row>
    <row r="262" spans="1:12" ht="16.5" customHeight="1" x14ac:dyDescent="0.2">
      <c r="A262" s="290"/>
      <c r="B262" s="218"/>
      <c r="C262" s="218"/>
      <c r="D262" s="218"/>
      <c r="E262" s="291"/>
      <c r="F262" s="291"/>
      <c r="G262" s="291"/>
      <c r="H262" s="291"/>
      <c r="I262" s="234"/>
      <c r="J262" s="291"/>
      <c r="L262" s="291"/>
    </row>
    <row r="263" spans="1:12" x14ac:dyDescent="0.2">
      <c r="E263" s="294"/>
      <c r="F263" s="294"/>
      <c r="G263" s="294"/>
      <c r="H263" s="294"/>
      <c r="I263" s="140"/>
      <c r="J263" s="294"/>
      <c r="L263" s="294"/>
    </row>
    <row r="264" spans="1:12" x14ac:dyDescent="0.2">
      <c r="E264" s="294"/>
      <c r="F264" s="294"/>
      <c r="G264" s="294"/>
      <c r="H264" s="294"/>
      <c r="I264" s="140"/>
      <c r="J264" s="294"/>
      <c r="L264" s="294"/>
    </row>
  </sheetData>
  <mergeCells count="12">
    <mergeCell ref="I4:I6"/>
    <mergeCell ref="J4:J6"/>
    <mergeCell ref="L4:L6"/>
    <mergeCell ref="E5:E6"/>
    <mergeCell ref="F5:F6"/>
    <mergeCell ref="G5:G6"/>
    <mergeCell ref="A4:A6"/>
    <mergeCell ref="B4:B6"/>
    <mergeCell ref="C4:C6"/>
    <mergeCell ref="D4:D6"/>
    <mergeCell ref="E4:G4"/>
    <mergeCell ref="H4:H6"/>
  </mergeCells>
  <printOptions gridLines="1"/>
  <pageMargins left="0.96" right="0.37" top="0.75" bottom="0.75" header="0.3" footer="0.3"/>
  <pageSetup paperSize="9" scale="65" orientation="portrait" r:id="rId1"/>
  <headerFooter alignWithMargins="0">
    <oddHeader>&amp;R&amp;"Arial,Bold"ANNEX A-1</oddHeader>
    <oddFooter>&amp;L&amp;8&amp;F &amp;A&amp;C&amp;8 &amp;P of &amp;N</oddFooter>
  </headerFooter>
  <rowBreaks count="1" manualBreakCount="1">
    <brk id="81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2"/>
  <sheetViews>
    <sheetView topLeftCell="A41" zoomScaleNormal="100" zoomScaleSheetLayoutView="100" workbookViewId="0">
      <selection activeCell="F89" sqref="F89"/>
    </sheetView>
  </sheetViews>
  <sheetFormatPr defaultRowHeight="12.75" x14ac:dyDescent="0.2"/>
  <cols>
    <col min="1" max="1" width="27" style="2" customWidth="1"/>
    <col min="2" max="2" width="10" style="2" customWidth="1"/>
    <col min="3" max="3" width="11" style="2" customWidth="1"/>
    <col min="4" max="4" width="11.140625" style="2" customWidth="1"/>
    <col min="5" max="5" width="12.28515625" style="2" customWidth="1"/>
    <col min="6" max="6" width="59.42578125" style="2" customWidth="1"/>
    <col min="7" max="7" width="19.7109375" style="2" customWidth="1"/>
    <col min="8" max="253" width="9.140625" style="2"/>
    <col min="254" max="254" width="32.28515625" style="2" customWidth="1"/>
    <col min="255" max="255" width="10" style="2" customWidth="1"/>
    <col min="256" max="256" width="11" style="2" customWidth="1"/>
    <col min="257" max="257" width="11.140625" style="2" customWidth="1"/>
    <col min="258" max="258" width="13.42578125" style="2" customWidth="1"/>
    <col min="259" max="259" width="59.42578125" style="2" customWidth="1"/>
    <col min="260" max="260" width="19.7109375" style="2" customWidth="1"/>
    <col min="261" max="261" width="14.7109375" style="2" customWidth="1"/>
    <col min="262" max="509" width="9.140625" style="2"/>
    <col min="510" max="510" width="32.28515625" style="2" customWidth="1"/>
    <col min="511" max="511" width="10" style="2" customWidth="1"/>
    <col min="512" max="512" width="11" style="2" customWidth="1"/>
    <col min="513" max="513" width="11.140625" style="2" customWidth="1"/>
    <col min="514" max="514" width="13.42578125" style="2" customWidth="1"/>
    <col min="515" max="515" width="59.42578125" style="2" customWidth="1"/>
    <col min="516" max="516" width="19.7109375" style="2" customWidth="1"/>
    <col min="517" max="517" width="14.7109375" style="2" customWidth="1"/>
    <col min="518" max="765" width="9.140625" style="2"/>
    <col min="766" max="766" width="32.28515625" style="2" customWidth="1"/>
    <col min="767" max="767" width="10" style="2" customWidth="1"/>
    <col min="768" max="768" width="11" style="2" customWidth="1"/>
    <col min="769" max="769" width="11.140625" style="2" customWidth="1"/>
    <col min="770" max="770" width="13.42578125" style="2" customWidth="1"/>
    <col min="771" max="771" width="59.42578125" style="2" customWidth="1"/>
    <col min="772" max="772" width="19.7109375" style="2" customWidth="1"/>
    <col min="773" max="773" width="14.7109375" style="2" customWidth="1"/>
    <col min="774" max="1021" width="9.140625" style="2"/>
    <col min="1022" max="1022" width="32.28515625" style="2" customWidth="1"/>
    <col min="1023" max="1023" width="10" style="2" customWidth="1"/>
    <col min="1024" max="1024" width="11" style="2" customWidth="1"/>
    <col min="1025" max="1025" width="11.140625" style="2" customWidth="1"/>
    <col min="1026" max="1026" width="13.42578125" style="2" customWidth="1"/>
    <col min="1027" max="1027" width="59.42578125" style="2" customWidth="1"/>
    <col min="1028" max="1028" width="19.7109375" style="2" customWidth="1"/>
    <col min="1029" max="1029" width="14.7109375" style="2" customWidth="1"/>
    <col min="1030" max="1277" width="9.140625" style="2"/>
    <col min="1278" max="1278" width="32.28515625" style="2" customWidth="1"/>
    <col min="1279" max="1279" width="10" style="2" customWidth="1"/>
    <col min="1280" max="1280" width="11" style="2" customWidth="1"/>
    <col min="1281" max="1281" width="11.140625" style="2" customWidth="1"/>
    <col min="1282" max="1282" width="13.42578125" style="2" customWidth="1"/>
    <col min="1283" max="1283" width="59.42578125" style="2" customWidth="1"/>
    <col min="1284" max="1284" width="19.7109375" style="2" customWidth="1"/>
    <col min="1285" max="1285" width="14.7109375" style="2" customWidth="1"/>
    <col min="1286" max="1533" width="9.140625" style="2"/>
    <col min="1534" max="1534" width="32.28515625" style="2" customWidth="1"/>
    <col min="1535" max="1535" width="10" style="2" customWidth="1"/>
    <col min="1536" max="1536" width="11" style="2" customWidth="1"/>
    <col min="1537" max="1537" width="11.140625" style="2" customWidth="1"/>
    <col min="1538" max="1538" width="13.42578125" style="2" customWidth="1"/>
    <col min="1539" max="1539" width="59.42578125" style="2" customWidth="1"/>
    <col min="1540" max="1540" width="19.7109375" style="2" customWidth="1"/>
    <col min="1541" max="1541" width="14.7109375" style="2" customWidth="1"/>
    <col min="1542" max="1789" width="9.140625" style="2"/>
    <col min="1790" max="1790" width="32.28515625" style="2" customWidth="1"/>
    <col min="1791" max="1791" width="10" style="2" customWidth="1"/>
    <col min="1792" max="1792" width="11" style="2" customWidth="1"/>
    <col min="1793" max="1793" width="11.140625" style="2" customWidth="1"/>
    <col min="1794" max="1794" width="13.42578125" style="2" customWidth="1"/>
    <col min="1795" max="1795" width="59.42578125" style="2" customWidth="1"/>
    <col min="1796" max="1796" width="19.7109375" style="2" customWidth="1"/>
    <col min="1797" max="1797" width="14.7109375" style="2" customWidth="1"/>
    <col min="1798" max="2045" width="9.140625" style="2"/>
    <col min="2046" max="2046" width="32.28515625" style="2" customWidth="1"/>
    <col min="2047" max="2047" width="10" style="2" customWidth="1"/>
    <col min="2048" max="2048" width="11" style="2" customWidth="1"/>
    <col min="2049" max="2049" width="11.140625" style="2" customWidth="1"/>
    <col min="2050" max="2050" width="13.42578125" style="2" customWidth="1"/>
    <col min="2051" max="2051" width="59.42578125" style="2" customWidth="1"/>
    <col min="2052" max="2052" width="19.7109375" style="2" customWidth="1"/>
    <col min="2053" max="2053" width="14.7109375" style="2" customWidth="1"/>
    <col min="2054" max="2301" width="9.140625" style="2"/>
    <col min="2302" max="2302" width="32.28515625" style="2" customWidth="1"/>
    <col min="2303" max="2303" width="10" style="2" customWidth="1"/>
    <col min="2304" max="2304" width="11" style="2" customWidth="1"/>
    <col min="2305" max="2305" width="11.140625" style="2" customWidth="1"/>
    <col min="2306" max="2306" width="13.42578125" style="2" customWidth="1"/>
    <col min="2307" max="2307" width="59.42578125" style="2" customWidth="1"/>
    <col min="2308" max="2308" width="19.7109375" style="2" customWidth="1"/>
    <col min="2309" max="2309" width="14.7109375" style="2" customWidth="1"/>
    <col min="2310" max="2557" width="9.140625" style="2"/>
    <col min="2558" max="2558" width="32.28515625" style="2" customWidth="1"/>
    <col min="2559" max="2559" width="10" style="2" customWidth="1"/>
    <col min="2560" max="2560" width="11" style="2" customWidth="1"/>
    <col min="2561" max="2561" width="11.140625" style="2" customWidth="1"/>
    <col min="2562" max="2562" width="13.42578125" style="2" customWidth="1"/>
    <col min="2563" max="2563" width="59.42578125" style="2" customWidth="1"/>
    <col min="2564" max="2564" width="19.7109375" style="2" customWidth="1"/>
    <col min="2565" max="2565" width="14.7109375" style="2" customWidth="1"/>
    <col min="2566" max="2813" width="9.140625" style="2"/>
    <col min="2814" max="2814" width="32.28515625" style="2" customWidth="1"/>
    <col min="2815" max="2815" width="10" style="2" customWidth="1"/>
    <col min="2816" max="2816" width="11" style="2" customWidth="1"/>
    <col min="2817" max="2817" width="11.140625" style="2" customWidth="1"/>
    <col min="2818" max="2818" width="13.42578125" style="2" customWidth="1"/>
    <col min="2819" max="2819" width="59.42578125" style="2" customWidth="1"/>
    <col min="2820" max="2820" width="19.7109375" style="2" customWidth="1"/>
    <col min="2821" max="2821" width="14.7109375" style="2" customWidth="1"/>
    <col min="2822" max="3069" width="9.140625" style="2"/>
    <col min="3070" max="3070" width="32.28515625" style="2" customWidth="1"/>
    <col min="3071" max="3071" width="10" style="2" customWidth="1"/>
    <col min="3072" max="3072" width="11" style="2" customWidth="1"/>
    <col min="3073" max="3073" width="11.140625" style="2" customWidth="1"/>
    <col min="3074" max="3074" width="13.42578125" style="2" customWidth="1"/>
    <col min="3075" max="3075" width="59.42578125" style="2" customWidth="1"/>
    <col min="3076" max="3076" width="19.7109375" style="2" customWidth="1"/>
    <col min="3077" max="3077" width="14.7109375" style="2" customWidth="1"/>
    <col min="3078" max="3325" width="9.140625" style="2"/>
    <col min="3326" max="3326" width="32.28515625" style="2" customWidth="1"/>
    <col min="3327" max="3327" width="10" style="2" customWidth="1"/>
    <col min="3328" max="3328" width="11" style="2" customWidth="1"/>
    <col min="3329" max="3329" width="11.140625" style="2" customWidth="1"/>
    <col min="3330" max="3330" width="13.42578125" style="2" customWidth="1"/>
    <col min="3331" max="3331" width="59.42578125" style="2" customWidth="1"/>
    <col min="3332" max="3332" width="19.7109375" style="2" customWidth="1"/>
    <col min="3333" max="3333" width="14.7109375" style="2" customWidth="1"/>
    <col min="3334" max="3581" width="9.140625" style="2"/>
    <col min="3582" max="3582" width="32.28515625" style="2" customWidth="1"/>
    <col min="3583" max="3583" width="10" style="2" customWidth="1"/>
    <col min="3584" max="3584" width="11" style="2" customWidth="1"/>
    <col min="3585" max="3585" width="11.140625" style="2" customWidth="1"/>
    <col min="3586" max="3586" width="13.42578125" style="2" customWidth="1"/>
    <col min="3587" max="3587" width="59.42578125" style="2" customWidth="1"/>
    <col min="3588" max="3588" width="19.7109375" style="2" customWidth="1"/>
    <col min="3589" max="3589" width="14.7109375" style="2" customWidth="1"/>
    <col min="3590" max="3837" width="9.140625" style="2"/>
    <col min="3838" max="3838" width="32.28515625" style="2" customWidth="1"/>
    <col min="3839" max="3839" width="10" style="2" customWidth="1"/>
    <col min="3840" max="3840" width="11" style="2" customWidth="1"/>
    <col min="3841" max="3841" width="11.140625" style="2" customWidth="1"/>
    <col min="3842" max="3842" width="13.42578125" style="2" customWidth="1"/>
    <col min="3843" max="3843" width="59.42578125" style="2" customWidth="1"/>
    <col min="3844" max="3844" width="19.7109375" style="2" customWidth="1"/>
    <col min="3845" max="3845" width="14.7109375" style="2" customWidth="1"/>
    <col min="3846" max="4093" width="9.140625" style="2"/>
    <col min="4094" max="4094" width="32.28515625" style="2" customWidth="1"/>
    <col min="4095" max="4095" width="10" style="2" customWidth="1"/>
    <col min="4096" max="4096" width="11" style="2" customWidth="1"/>
    <col min="4097" max="4097" width="11.140625" style="2" customWidth="1"/>
    <col min="4098" max="4098" width="13.42578125" style="2" customWidth="1"/>
    <col min="4099" max="4099" width="59.42578125" style="2" customWidth="1"/>
    <col min="4100" max="4100" width="19.7109375" style="2" customWidth="1"/>
    <col min="4101" max="4101" width="14.7109375" style="2" customWidth="1"/>
    <col min="4102" max="4349" width="9.140625" style="2"/>
    <col min="4350" max="4350" width="32.28515625" style="2" customWidth="1"/>
    <col min="4351" max="4351" width="10" style="2" customWidth="1"/>
    <col min="4352" max="4352" width="11" style="2" customWidth="1"/>
    <col min="4353" max="4353" width="11.140625" style="2" customWidth="1"/>
    <col min="4354" max="4354" width="13.42578125" style="2" customWidth="1"/>
    <col min="4355" max="4355" width="59.42578125" style="2" customWidth="1"/>
    <col min="4356" max="4356" width="19.7109375" style="2" customWidth="1"/>
    <col min="4357" max="4357" width="14.7109375" style="2" customWidth="1"/>
    <col min="4358" max="4605" width="9.140625" style="2"/>
    <col min="4606" max="4606" width="32.28515625" style="2" customWidth="1"/>
    <col min="4607" max="4607" width="10" style="2" customWidth="1"/>
    <col min="4608" max="4608" width="11" style="2" customWidth="1"/>
    <col min="4609" max="4609" width="11.140625" style="2" customWidth="1"/>
    <col min="4610" max="4610" width="13.42578125" style="2" customWidth="1"/>
    <col min="4611" max="4611" width="59.42578125" style="2" customWidth="1"/>
    <col min="4612" max="4612" width="19.7109375" style="2" customWidth="1"/>
    <col min="4613" max="4613" width="14.7109375" style="2" customWidth="1"/>
    <col min="4614" max="4861" width="9.140625" style="2"/>
    <col min="4862" max="4862" width="32.28515625" style="2" customWidth="1"/>
    <col min="4863" max="4863" width="10" style="2" customWidth="1"/>
    <col min="4864" max="4864" width="11" style="2" customWidth="1"/>
    <col min="4865" max="4865" width="11.140625" style="2" customWidth="1"/>
    <col min="4866" max="4866" width="13.42578125" style="2" customWidth="1"/>
    <col min="4867" max="4867" width="59.42578125" style="2" customWidth="1"/>
    <col min="4868" max="4868" width="19.7109375" style="2" customWidth="1"/>
    <col min="4869" max="4869" width="14.7109375" style="2" customWidth="1"/>
    <col min="4870" max="5117" width="9.140625" style="2"/>
    <col min="5118" max="5118" width="32.28515625" style="2" customWidth="1"/>
    <col min="5119" max="5119" width="10" style="2" customWidth="1"/>
    <col min="5120" max="5120" width="11" style="2" customWidth="1"/>
    <col min="5121" max="5121" width="11.140625" style="2" customWidth="1"/>
    <col min="5122" max="5122" width="13.42578125" style="2" customWidth="1"/>
    <col min="5123" max="5123" width="59.42578125" style="2" customWidth="1"/>
    <col min="5124" max="5124" width="19.7109375" style="2" customWidth="1"/>
    <col min="5125" max="5125" width="14.7109375" style="2" customWidth="1"/>
    <col min="5126" max="5373" width="9.140625" style="2"/>
    <col min="5374" max="5374" width="32.28515625" style="2" customWidth="1"/>
    <col min="5375" max="5375" width="10" style="2" customWidth="1"/>
    <col min="5376" max="5376" width="11" style="2" customWidth="1"/>
    <col min="5377" max="5377" width="11.140625" style="2" customWidth="1"/>
    <col min="5378" max="5378" width="13.42578125" style="2" customWidth="1"/>
    <col min="5379" max="5379" width="59.42578125" style="2" customWidth="1"/>
    <col min="5380" max="5380" width="19.7109375" style="2" customWidth="1"/>
    <col min="5381" max="5381" width="14.7109375" style="2" customWidth="1"/>
    <col min="5382" max="5629" width="9.140625" style="2"/>
    <col min="5630" max="5630" width="32.28515625" style="2" customWidth="1"/>
    <col min="5631" max="5631" width="10" style="2" customWidth="1"/>
    <col min="5632" max="5632" width="11" style="2" customWidth="1"/>
    <col min="5633" max="5633" width="11.140625" style="2" customWidth="1"/>
    <col min="5634" max="5634" width="13.42578125" style="2" customWidth="1"/>
    <col min="5635" max="5635" width="59.42578125" style="2" customWidth="1"/>
    <col min="5636" max="5636" width="19.7109375" style="2" customWidth="1"/>
    <col min="5637" max="5637" width="14.7109375" style="2" customWidth="1"/>
    <col min="5638" max="5885" width="9.140625" style="2"/>
    <col min="5886" max="5886" width="32.28515625" style="2" customWidth="1"/>
    <col min="5887" max="5887" width="10" style="2" customWidth="1"/>
    <col min="5888" max="5888" width="11" style="2" customWidth="1"/>
    <col min="5889" max="5889" width="11.140625" style="2" customWidth="1"/>
    <col min="5890" max="5890" width="13.42578125" style="2" customWidth="1"/>
    <col min="5891" max="5891" width="59.42578125" style="2" customWidth="1"/>
    <col min="5892" max="5892" width="19.7109375" style="2" customWidth="1"/>
    <col min="5893" max="5893" width="14.7109375" style="2" customWidth="1"/>
    <col min="5894" max="6141" width="9.140625" style="2"/>
    <col min="6142" max="6142" width="32.28515625" style="2" customWidth="1"/>
    <col min="6143" max="6143" width="10" style="2" customWidth="1"/>
    <col min="6144" max="6144" width="11" style="2" customWidth="1"/>
    <col min="6145" max="6145" width="11.140625" style="2" customWidth="1"/>
    <col min="6146" max="6146" width="13.42578125" style="2" customWidth="1"/>
    <col min="6147" max="6147" width="59.42578125" style="2" customWidth="1"/>
    <col min="6148" max="6148" width="19.7109375" style="2" customWidth="1"/>
    <col min="6149" max="6149" width="14.7109375" style="2" customWidth="1"/>
    <col min="6150" max="6397" width="9.140625" style="2"/>
    <col min="6398" max="6398" width="32.28515625" style="2" customWidth="1"/>
    <col min="6399" max="6399" width="10" style="2" customWidth="1"/>
    <col min="6400" max="6400" width="11" style="2" customWidth="1"/>
    <col min="6401" max="6401" width="11.140625" style="2" customWidth="1"/>
    <col min="6402" max="6402" width="13.42578125" style="2" customWidth="1"/>
    <col min="6403" max="6403" width="59.42578125" style="2" customWidth="1"/>
    <col min="6404" max="6404" width="19.7109375" style="2" customWidth="1"/>
    <col min="6405" max="6405" width="14.7109375" style="2" customWidth="1"/>
    <col min="6406" max="6653" width="9.140625" style="2"/>
    <col min="6654" max="6654" width="32.28515625" style="2" customWidth="1"/>
    <col min="6655" max="6655" width="10" style="2" customWidth="1"/>
    <col min="6656" max="6656" width="11" style="2" customWidth="1"/>
    <col min="6657" max="6657" width="11.140625" style="2" customWidth="1"/>
    <col min="6658" max="6658" width="13.42578125" style="2" customWidth="1"/>
    <col min="6659" max="6659" width="59.42578125" style="2" customWidth="1"/>
    <col min="6660" max="6660" width="19.7109375" style="2" customWidth="1"/>
    <col min="6661" max="6661" width="14.7109375" style="2" customWidth="1"/>
    <col min="6662" max="6909" width="9.140625" style="2"/>
    <col min="6910" max="6910" width="32.28515625" style="2" customWidth="1"/>
    <col min="6911" max="6911" width="10" style="2" customWidth="1"/>
    <col min="6912" max="6912" width="11" style="2" customWidth="1"/>
    <col min="6913" max="6913" width="11.140625" style="2" customWidth="1"/>
    <col min="6914" max="6914" width="13.42578125" style="2" customWidth="1"/>
    <col min="6915" max="6915" width="59.42578125" style="2" customWidth="1"/>
    <col min="6916" max="6916" width="19.7109375" style="2" customWidth="1"/>
    <col min="6917" max="6917" width="14.7109375" style="2" customWidth="1"/>
    <col min="6918" max="7165" width="9.140625" style="2"/>
    <col min="7166" max="7166" width="32.28515625" style="2" customWidth="1"/>
    <col min="7167" max="7167" width="10" style="2" customWidth="1"/>
    <col min="7168" max="7168" width="11" style="2" customWidth="1"/>
    <col min="7169" max="7169" width="11.140625" style="2" customWidth="1"/>
    <col min="7170" max="7170" width="13.42578125" style="2" customWidth="1"/>
    <col min="7171" max="7171" width="59.42578125" style="2" customWidth="1"/>
    <col min="7172" max="7172" width="19.7109375" style="2" customWidth="1"/>
    <col min="7173" max="7173" width="14.7109375" style="2" customWidth="1"/>
    <col min="7174" max="7421" width="9.140625" style="2"/>
    <col min="7422" max="7422" width="32.28515625" style="2" customWidth="1"/>
    <col min="7423" max="7423" width="10" style="2" customWidth="1"/>
    <col min="7424" max="7424" width="11" style="2" customWidth="1"/>
    <col min="7425" max="7425" width="11.140625" style="2" customWidth="1"/>
    <col min="7426" max="7426" width="13.42578125" style="2" customWidth="1"/>
    <col min="7427" max="7427" width="59.42578125" style="2" customWidth="1"/>
    <col min="7428" max="7428" width="19.7109375" style="2" customWidth="1"/>
    <col min="7429" max="7429" width="14.7109375" style="2" customWidth="1"/>
    <col min="7430" max="7677" width="9.140625" style="2"/>
    <col min="7678" max="7678" width="32.28515625" style="2" customWidth="1"/>
    <col min="7679" max="7679" width="10" style="2" customWidth="1"/>
    <col min="7680" max="7680" width="11" style="2" customWidth="1"/>
    <col min="7681" max="7681" width="11.140625" style="2" customWidth="1"/>
    <col min="7682" max="7682" width="13.42578125" style="2" customWidth="1"/>
    <col min="7683" max="7683" width="59.42578125" style="2" customWidth="1"/>
    <col min="7684" max="7684" width="19.7109375" style="2" customWidth="1"/>
    <col min="7685" max="7685" width="14.7109375" style="2" customWidth="1"/>
    <col min="7686" max="7933" width="9.140625" style="2"/>
    <col min="7934" max="7934" width="32.28515625" style="2" customWidth="1"/>
    <col min="7935" max="7935" width="10" style="2" customWidth="1"/>
    <col min="7936" max="7936" width="11" style="2" customWidth="1"/>
    <col min="7937" max="7937" width="11.140625" style="2" customWidth="1"/>
    <col min="7938" max="7938" width="13.42578125" style="2" customWidth="1"/>
    <col min="7939" max="7939" width="59.42578125" style="2" customWidth="1"/>
    <col min="7940" max="7940" width="19.7109375" style="2" customWidth="1"/>
    <col min="7941" max="7941" width="14.7109375" style="2" customWidth="1"/>
    <col min="7942" max="8189" width="9.140625" style="2"/>
    <col min="8190" max="8190" width="32.28515625" style="2" customWidth="1"/>
    <col min="8191" max="8191" width="10" style="2" customWidth="1"/>
    <col min="8192" max="8192" width="11" style="2" customWidth="1"/>
    <col min="8193" max="8193" width="11.140625" style="2" customWidth="1"/>
    <col min="8194" max="8194" width="13.42578125" style="2" customWidth="1"/>
    <col min="8195" max="8195" width="59.42578125" style="2" customWidth="1"/>
    <col min="8196" max="8196" width="19.7109375" style="2" customWidth="1"/>
    <col min="8197" max="8197" width="14.7109375" style="2" customWidth="1"/>
    <col min="8198" max="8445" width="9.140625" style="2"/>
    <col min="8446" max="8446" width="32.28515625" style="2" customWidth="1"/>
    <col min="8447" max="8447" width="10" style="2" customWidth="1"/>
    <col min="8448" max="8448" width="11" style="2" customWidth="1"/>
    <col min="8449" max="8449" width="11.140625" style="2" customWidth="1"/>
    <col min="8450" max="8450" width="13.42578125" style="2" customWidth="1"/>
    <col min="8451" max="8451" width="59.42578125" style="2" customWidth="1"/>
    <col min="8452" max="8452" width="19.7109375" style="2" customWidth="1"/>
    <col min="8453" max="8453" width="14.7109375" style="2" customWidth="1"/>
    <col min="8454" max="8701" width="9.140625" style="2"/>
    <col min="8702" max="8702" width="32.28515625" style="2" customWidth="1"/>
    <col min="8703" max="8703" width="10" style="2" customWidth="1"/>
    <col min="8704" max="8704" width="11" style="2" customWidth="1"/>
    <col min="8705" max="8705" width="11.140625" style="2" customWidth="1"/>
    <col min="8706" max="8706" width="13.42578125" style="2" customWidth="1"/>
    <col min="8707" max="8707" width="59.42578125" style="2" customWidth="1"/>
    <col min="8708" max="8708" width="19.7109375" style="2" customWidth="1"/>
    <col min="8709" max="8709" width="14.7109375" style="2" customWidth="1"/>
    <col min="8710" max="8957" width="9.140625" style="2"/>
    <col min="8958" max="8958" width="32.28515625" style="2" customWidth="1"/>
    <col min="8959" max="8959" width="10" style="2" customWidth="1"/>
    <col min="8960" max="8960" width="11" style="2" customWidth="1"/>
    <col min="8961" max="8961" width="11.140625" style="2" customWidth="1"/>
    <col min="8962" max="8962" width="13.42578125" style="2" customWidth="1"/>
    <col min="8963" max="8963" width="59.42578125" style="2" customWidth="1"/>
    <col min="8964" max="8964" width="19.7109375" style="2" customWidth="1"/>
    <col min="8965" max="8965" width="14.7109375" style="2" customWidth="1"/>
    <col min="8966" max="9213" width="9.140625" style="2"/>
    <col min="9214" max="9214" width="32.28515625" style="2" customWidth="1"/>
    <col min="9215" max="9215" width="10" style="2" customWidth="1"/>
    <col min="9216" max="9216" width="11" style="2" customWidth="1"/>
    <col min="9217" max="9217" width="11.140625" style="2" customWidth="1"/>
    <col min="9218" max="9218" width="13.42578125" style="2" customWidth="1"/>
    <col min="9219" max="9219" width="59.42578125" style="2" customWidth="1"/>
    <col min="9220" max="9220" width="19.7109375" style="2" customWidth="1"/>
    <col min="9221" max="9221" width="14.7109375" style="2" customWidth="1"/>
    <col min="9222" max="9469" width="9.140625" style="2"/>
    <col min="9470" max="9470" width="32.28515625" style="2" customWidth="1"/>
    <col min="9471" max="9471" width="10" style="2" customWidth="1"/>
    <col min="9472" max="9472" width="11" style="2" customWidth="1"/>
    <col min="9473" max="9473" width="11.140625" style="2" customWidth="1"/>
    <col min="9474" max="9474" width="13.42578125" style="2" customWidth="1"/>
    <col min="9475" max="9475" width="59.42578125" style="2" customWidth="1"/>
    <col min="9476" max="9476" width="19.7109375" style="2" customWidth="1"/>
    <col min="9477" max="9477" width="14.7109375" style="2" customWidth="1"/>
    <col min="9478" max="9725" width="9.140625" style="2"/>
    <col min="9726" max="9726" width="32.28515625" style="2" customWidth="1"/>
    <col min="9727" max="9727" width="10" style="2" customWidth="1"/>
    <col min="9728" max="9728" width="11" style="2" customWidth="1"/>
    <col min="9729" max="9729" width="11.140625" style="2" customWidth="1"/>
    <col min="9730" max="9730" width="13.42578125" style="2" customWidth="1"/>
    <col min="9731" max="9731" width="59.42578125" style="2" customWidth="1"/>
    <col min="9732" max="9732" width="19.7109375" style="2" customWidth="1"/>
    <col min="9733" max="9733" width="14.7109375" style="2" customWidth="1"/>
    <col min="9734" max="9981" width="9.140625" style="2"/>
    <col min="9982" max="9982" width="32.28515625" style="2" customWidth="1"/>
    <col min="9983" max="9983" width="10" style="2" customWidth="1"/>
    <col min="9984" max="9984" width="11" style="2" customWidth="1"/>
    <col min="9985" max="9985" width="11.140625" style="2" customWidth="1"/>
    <col min="9986" max="9986" width="13.42578125" style="2" customWidth="1"/>
    <col min="9987" max="9987" width="59.42578125" style="2" customWidth="1"/>
    <col min="9988" max="9988" width="19.7109375" style="2" customWidth="1"/>
    <col min="9989" max="9989" width="14.7109375" style="2" customWidth="1"/>
    <col min="9990" max="10237" width="9.140625" style="2"/>
    <col min="10238" max="10238" width="32.28515625" style="2" customWidth="1"/>
    <col min="10239" max="10239" width="10" style="2" customWidth="1"/>
    <col min="10240" max="10240" width="11" style="2" customWidth="1"/>
    <col min="10241" max="10241" width="11.140625" style="2" customWidth="1"/>
    <col min="10242" max="10242" width="13.42578125" style="2" customWidth="1"/>
    <col min="10243" max="10243" width="59.42578125" style="2" customWidth="1"/>
    <col min="10244" max="10244" width="19.7109375" style="2" customWidth="1"/>
    <col min="10245" max="10245" width="14.7109375" style="2" customWidth="1"/>
    <col min="10246" max="10493" width="9.140625" style="2"/>
    <col min="10494" max="10494" width="32.28515625" style="2" customWidth="1"/>
    <col min="10495" max="10495" width="10" style="2" customWidth="1"/>
    <col min="10496" max="10496" width="11" style="2" customWidth="1"/>
    <col min="10497" max="10497" width="11.140625" style="2" customWidth="1"/>
    <col min="10498" max="10498" width="13.42578125" style="2" customWidth="1"/>
    <col min="10499" max="10499" width="59.42578125" style="2" customWidth="1"/>
    <col min="10500" max="10500" width="19.7109375" style="2" customWidth="1"/>
    <col min="10501" max="10501" width="14.7109375" style="2" customWidth="1"/>
    <col min="10502" max="10749" width="9.140625" style="2"/>
    <col min="10750" max="10750" width="32.28515625" style="2" customWidth="1"/>
    <col min="10751" max="10751" width="10" style="2" customWidth="1"/>
    <col min="10752" max="10752" width="11" style="2" customWidth="1"/>
    <col min="10753" max="10753" width="11.140625" style="2" customWidth="1"/>
    <col min="10754" max="10754" width="13.42578125" style="2" customWidth="1"/>
    <col min="10755" max="10755" width="59.42578125" style="2" customWidth="1"/>
    <col min="10756" max="10756" width="19.7109375" style="2" customWidth="1"/>
    <col min="10757" max="10757" width="14.7109375" style="2" customWidth="1"/>
    <col min="10758" max="11005" width="9.140625" style="2"/>
    <col min="11006" max="11006" width="32.28515625" style="2" customWidth="1"/>
    <col min="11007" max="11007" width="10" style="2" customWidth="1"/>
    <col min="11008" max="11008" width="11" style="2" customWidth="1"/>
    <col min="11009" max="11009" width="11.140625" style="2" customWidth="1"/>
    <col min="11010" max="11010" width="13.42578125" style="2" customWidth="1"/>
    <col min="11011" max="11011" width="59.42578125" style="2" customWidth="1"/>
    <col min="11012" max="11012" width="19.7109375" style="2" customWidth="1"/>
    <col min="11013" max="11013" width="14.7109375" style="2" customWidth="1"/>
    <col min="11014" max="11261" width="9.140625" style="2"/>
    <col min="11262" max="11262" width="32.28515625" style="2" customWidth="1"/>
    <col min="11263" max="11263" width="10" style="2" customWidth="1"/>
    <col min="11264" max="11264" width="11" style="2" customWidth="1"/>
    <col min="11265" max="11265" width="11.140625" style="2" customWidth="1"/>
    <col min="11266" max="11266" width="13.42578125" style="2" customWidth="1"/>
    <col min="11267" max="11267" width="59.42578125" style="2" customWidth="1"/>
    <col min="11268" max="11268" width="19.7109375" style="2" customWidth="1"/>
    <col min="11269" max="11269" width="14.7109375" style="2" customWidth="1"/>
    <col min="11270" max="11517" width="9.140625" style="2"/>
    <col min="11518" max="11518" width="32.28515625" style="2" customWidth="1"/>
    <col min="11519" max="11519" width="10" style="2" customWidth="1"/>
    <col min="11520" max="11520" width="11" style="2" customWidth="1"/>
    <col min="11521" max="11521" width="11.140625" style="2" customWidth="1"/>
    <col min="11522" max="11522" width="13.42578125" style="2" customWidth="1"/>
    <col min="11523" max="11523" width="59.42578125" style="2" customWidth="1"/>
    <col min="11524" max="11524" width="19.7109375" style="2" customWidth="1"/>
    <col min="11525" max="11525" width="14.7109375" style="2" customWidth="1"/>
    <col min="11526" max="11773" width="9.140625" style="2"/>
    <col min="11774" max="11774" width="32.28515625" style="2" customWidth="1"/>
    <col min="11775" max="11775" width="10" style="2" customWidth="1"/>
    <col min="11776" max="11776" width="11" style="2" customWidth="1"/>
    <col min="11777" max="11777" width="11.140625" style="2" customWidth="1"/>
    <col min="11778" max="11778" width="13.42578125" style="2" customWidth="1"/>
    <col min="11779" max="11779" width="59.42578125" style="2" customWidth="1"/>
    <col min="11780" max="11780" width="19.7109375" style="2" customWidth="1"/>
    <col min="11781" max="11781" width="14.7109375" style="2" customWidth="1"/>
    <col min="11782" max="12029" width="9.140625" style="2"/>
    <col min="12030" max="12030" width="32.28515625" style="2" customWidth="1"/>
    <col min="12031" max="12031" width="10" style="2" customWidth="1"/>
    <col min="12032" max="12032" width="11" style="2" customWidth="1"/>
    <col min="12033" max="12033" width="11.140625" style="2" customWidth="1"/>
    <col min="12034" max="12034" width="13.42578125" style="2" customWidth="1"/>
    <col min="12035" max="12035" width="59.42578125" style="2" customWidth="1"/>
    <col min="12036" max="12036" width="19.7109375" style="2" customWidth="1"/>
    <col min="12037" max="12037" width="14.7109375" style="2" customWidth="1"/>
    <col min="12038" max="12285" width="9.140625" style="2"/>
    <col min="12286" max="12286" width="32.28515625" style="2" customWidth="1"/>
    <col min="12287" max="12287" width="10" style="2" customWidth="1"/>
    <col min="12288" max="12288" width="11" style="2" customWidth="1"/>
    <col min="12289" max="12289" width="11.140625" style="2" customWidth="1"/>
    <col min="12290" max="12290" width="13.42578125" style="2" customWidth="1"/>
    <col min="12291" max="12291" width="59.42578125" style="2" customWidth="1"/>
    <col min="12292" max="12292" width="19.7109375" style="2" customWidth="1"/>
    <col min="12293" max="12293" width="14.7109375" style="2" customWidth="1"/>
    <col min="12294" max="12541" width="9.140625" style="2"/>
    <col min="12542" max="12542" width="32.28515625" style="2" customWidth="1"/>
    <col min="12543" max="12543" width="10" style="2" customWidth="1"/>
    <col min="12544" max="12544" width="11" style="2" customWidth="1"/>
    <col min="12545" max="12545" width="11.140625" style="2" customWidth="1"/>
    <col min="12546" max="12546" width="13.42578125" style="2" customWidth="1"/>
    <col min="12547" max="12547" width="59.42578125" style="2" customWidth="1"/>
    <col min="12548" max="12548" width="19.7109375" style="2" customWidth="1"/>
    <col min="12549" max="12549" width="14.7109375" style="2" customWidth="1"/>
    <col min="12550" max="12797" width="9.140625" style="2"/>
    <col min="12798" max="12798" width="32.28515625" style="2" customWidth="1"/>
    <col min="12799" max="12799" width="10" style="2" customWidth="1"/>
    <col min="12800" max="12800" width="11" style="2" customWidth="1"/>
    <col min="12801" max="12801" width="11.140625" style="2" customWidth="1"/>
    <col min="12802" max="12802" width="13.42578125" style="2" customWidth="1"/>
    <col min="12803" max="12803" width="59.42578125" style="2" customWidth="1"/>
    <col min="12804" max="12804" width="19.7109375" style="2" customWidth="1"/>
    <col min="12805" max="12805" width="14.7109375" style="2" customWidth="1"/>
    <col min="12806" max="13053" width="9.140625" style="2"/>
    <col min="13054" max="13054" width="32.28515625" style="2" customWidth="1"/>
    <col min="13055" max="13055" width="10" style="2" customWidth="1"/>
    <col min="13056" max="13056" width="11" style="2" customWidth="1"/>
    <col min="13057" max="13057" width="11.140625" style="2" customWidth="1"/>
    <col min="13058" max="13058" width="13.42578125" style="2" customWidth="1"/>
    <col min="13059" max="13059" width="59.42578125" style="2" customWidth="1"/>
    <col min="13060" max="13060" width="19.7109375" style="2" customWidth="1"/>
    <col min="13061" max="13061" width="14.7109375" style="2" customWidth="1"/>
    <col min="13062" max="13309" width="9.140625" style="2"/>
    <col min="13310" max="13310" width="32.28515625" style="2" customWidth="1"/>
    <col min="13311" max="13311" width="10" style="2" customWidth="1"/>
    <col min="13312" max="13312" width="11" style="2" customWidth="1"/>
    <col min="13313" max="13313" width="11.140625" style="2" customWidth="1"/>
    <col min="13314" max="13314" width="13.42578125" style="2" customWidth="1"/>
    <col min="13315" max="13315" width="59.42578125" style="2" customWidth="1"/>
    <col min="13316" max="13316" width="19.7109375" style="2" customWidth="1"/>
    <col min="13317" max="13317" width="14.7109375" style="2" customWidth="1"/>
    <col min="13318" max="13565" width="9.140625" style="2"/>
    <col min="13566" max="13566" width="32.28515625" style="2" customWidth="1"/>
    <col min="13567" max="13567" width="10" style="2" customWidth="1"/>
    <col min="13568" max="13568" width="11" style="2" customWidth="1"/>
    <col min="13569" max="13569" width="11.140625" style="2" customWidth="1"/>
    <col min="13570" max="13570" width="13.42578125" style="2" customWidth="1"/>
    <col min="13571" max="13571" width="59.42578125" style="2" customWidth="1"/>
    <col min="13572" max="13572" width="19.7109375" style="2" customWidth="1"/>
    <col min="13573" max="13573" width="14.7109375" style="2" customWidth="1"/>
    <col min="13574" max="13821" width="9.140625" style="2"/>
    <col min="13822" max="13822" width="32.28515625" style="2" customWidth="1"/>
    <col min="13823" max="13823" width="10" style="2" customWidth="1"/>
    <col min="13824" max="13824" width="11" style="2" customWidth="1"/>
    <col min="13825" max="13825" width="11.140625" style="2" customWidth="1"/>
    <col min="13826" max="13826" width="13.42578125" style="2" customWidth="1"/>
    <col min="13827" max="13827" width="59.42578125" style="2" customWidth="1"/>
    <col min="13828" max="13828" width="19.7109375" style="2" customWidth="1"/>
    <col min="13829" max="13829" width="14.7109375" style="2" customWidth="1"/>
    <col min="13830" max="14077" width="9.140625" style="2"/>
    <col min="14078" max="14078" width="32.28515625" style="2" customWidth="1"/>
    <col min="14079" max="14079" width="10" style="2" customWidth="1"/>
    <col min="14080" max="14080" width="11" style="2" customWidth="1"/>
    <col min="14081" max="14081" width="11.140625" style="2" customWidth="1"/>
    <col min="14082" max="14082" width="13.42578125" style="2" customWidth="1"/>
    <col min="14083" max="14083" width="59.42578125" style="2" customWidth="1"/>
    <col min="14084" max="14084" width="19.7109375" style="2" customWidth="1"/>
    <col min="14085" max="14085" width="14.7109375" style="2" customWidth="1"/>
    <col min="14086" max="14333" width="9.140625" style="2"/>
    <col min="14334" max="14334" width="32.28515625" style="2" customWidth="1"/>
    <col min="14335" max="14335" width="10" style="2" customWidth="1"/>
    <col min="14336" max="14336" width="11" style="2" customWidth="1"/>
    <col min="14337" max="14337" width="11.140625" style="2" customWidth="1"/>
    <col min="14338" max="14338" width="13.42578125" style="2" customWidth="1"/>
    <col min="14339" max="14339" width="59.42578125" style="2" customWidth="1"/>
    <col min="14340" max="14340" width="19.7109375" style="2" customWidth="1"/>
    <col min="14341" max="14341" width="14.7109375" style="2" customWidth="1"/>
    <col min="14342" max="14589" width="9.140625" style="2"/>
    <col min="14590" max="14590" width="32.28515625" style="2" customWidth="1"/>
    <col min="14591" max="14591" width="10" style="2" customWidth="1"/>
    <col min="14592" max="14592" width="11" style="2" customWidth="1"/>
    <col min="14593" max="14593" width="11.140625" style="2" customWidth="1"/>
    <col min="14594" max="14594" width="13.42578125" style="2" customWidth="1"/>
    <col min="14595" max="14595" width="59.42578125" style="2" customWidth="1"/>
    <col min="14596" max="14596" width="19.7109375" style="2" customWidth="1"/>
    <col min="14597" max="14597" width="14.7109375" style="2" customWidth="1"/>
    <col min="14598" max="14845" width="9.140625" style="2"/>
    <col min="14846" max="14846" width="32.28515625" style="2" customWidth="1"/>
    <col min="14847" max="14847" width="10" style="2" customWidth="1"/>
    <col min="14848" max="14848" width="11" style="2" customWidth="1"/>
    <col min="14849" max="14849" width="11.140625" style="2" customWidth="1"/>
    <col min="14850" max="14850" width="13.42578125" style="2" customWidth="1"/>
    <col min="14851" max="14851" width="59.42578125" style="2" customWidth="1"/>
    <col min="14852" max="14852" width="19.7109375" style="2" customWidth="1"/>
    <col min="14853" max="14853" width="14.7109375" style="2" customWidth="1"/>
    <col min="14854" max="15101" width="9.140625" style="2"/>
    <col min="15102" max="15102" width="32.28515625" style="2" customWidth="1"/>
    <col min="15103" max="15103" width="10" style="2" customWidth="1"/>
    <col min="15104" max="15104" width="11" style="2" customWidth="1"/>
    <col min="15105" max="15105" width="11.140625" style="2" customWidth="1"/>
    <col min="15106" max="15106" width="13.42578125" style="2" customWidth="1"/>
    <col min="15107" max="15107" width="59.42578125" style="2" customWidth="1"/>
    <col min="15108" max="15108" width="19.7109375" style="2" customWidth="1"/>
    <col min="15109" max="15109" width="14.7109375" style="2" customWidth="1"/>
    <col min="15110" max="15357" width="9.140625" style="2"/>
    <col min="15358" max="15358" width="32.28515625" style="2" customWidth="1"/>
    <col min="15359" max="15359" width="10" style="2" customWidth="1"/>
    <col min="15360" max="15360" width="11" style="2" customWidth="1"/>
    <col min="15361" max="15361" width="11.140625" style="2" customWidth="1"/>
    <col min="15362" max="15362" width="13.42578125" style="2" customWidth="1"/>
    <col min="15363" max="15363" width="59.42578125" style="2" customWidth="1"/>
    <col min="15364" max="15364" width="19.7109375" style="2" customWidth="1"/>
    <col min="15365" max="15365" width="14.7109375" style="2" customWidth="1"/>
    <col min="15366" max="15613" width="9.140625" style="2"/>
    <col min="15614" max="15614" width="32.28515625" style="2" customWidth="1"/>
    <col min="15615" max="15615" width="10" style="2" customWidth="1"/>
    <col min="15616" max="15616" width="11" style="2" customWidth="1"/>
    <col min="15617" max="15617" width="11.140625" style="2" customWidth="1"/>
    <col min="15618" max="15618" width="13.42578125" style="2" customWidth="1"/>
    <col min="15619" max="15619" width="59.42578125" style="2" customWidth="1"/>
    <col min="15620" max="15620" width="19.7109375" style="2" customWidth="1"/>
    <col min="15621" max="15621" width="14.7109375" style="2" customWidth="1"/>
    <col min="15622" max="15869" width="9.140625" style="2"/>
    <col min="15870" max="15870" width="32.28515625" style="2" customWidth="1"/>
    <col min="15871" max="15871" width="10" style="2" customWidth="1"/>
    <col min="15872" max="15872" width="11" style="2" customWidth="1"/>
    <col min="15873" max="15873" width="11.140625" style="2" customWidth="1"/>
    <col min="15874" max="15874" width="13.42578125" style="2" customWidth="1"/>
    <col min="15875" max="15875" width="59.42578125" style="2" customWidth="1"/>
    <col min="15876" max="15876" width="19.7109375" style="2" customWidth="1"/>
    <col min="15877" max="15877" width="14.7109375" style="2" customWidth="1"/>
    <col min="15878" max="16125" width="9.140625" style="2"/>
    <col min="16126" max="16126" width="32.28515625" style="2" customWidth="1"/>
    <col min="16127" max="16127" width="10" style="2" customWidth="1"/>
    <col min="16128" max="16128" width="11" style="2" customWidth="1"/>
    <col min="16129" max="16129" width="11.140625" style="2" customWidth="1"/>
    <col min="16130" max="16130" width="13.42578125" style="2" customWidth="1"/>
    <col min="16131" max="16131" width="59.42578125" style="2" customWidth="1"/>
    <col min="16132" max="16132" width="19.7109375" style="2" customWidth="1"/>
    <col min="16133" max="16133" width="14.7109375" style="2" customWidth="1"/>
    <col min="16134" max="16384" width="9.140625" style="2"/>
  </cols>
  <sheetData>
    <row r="1" spans="1:6" s="1" customFormat="1" ht="15" customHeight="1" x14ac:dyDescent="0.2">
      <c r="A1" s="364" t="s">
        <v>329</v>
      </c>
      <c r="B1" s="365"/>
      <c r="C1" s="365"/>
      <c r="D1" s="365"/>
      <c r="E1" s="364"/>
      <c r="F1" s="364"/>
    </row>
    <row r="2" spans="1:6" s="1" customFormat="1" ht="15" customHeight="1" x14ac:dyDescent="0.2">
      <c r="A2" s="364" t="str">
        <f>[1]BYDEPT!A2</f>
        <v>JANUARY 1-31, 2016</v>
      </c>
      <c r="B2" s="365"/>
      <c r="C2" s="365"/>
      <c r="D2" s="365"/>
      <c r="E2" s="364"/>
      <c r="F2" s="364"/>
    </row>
    <row r="3" spans="1:6" s="1" customFormat="1" ht="15" customHeight="1" x14ac:dyDescent="0.2">
      <c r="A3" s="364" t="s">
        <v>248</v>
      </c>
      <c r="B3" s="365"/>
      <c r="C3" s="365"/>
      <c r="D3" s="365"/>
      <c r="E3" s="365"/>
      <c r="F3" s="365"/>
    </row>
    <row r="4" spans="1:6" s="1" customFormat="1" ht="15" customHeight="1" x14ac:dyDescent="0.2">
      <c r="A4" s="34" t="s">
        <v>1</v>
      </c>
      <c r="B4" s="367" t="s">
        <v>330</v>
      </c>
      <c r="C4" s="367"/>
      <c r="D4" s="367"/>
      <c r="E4" s="368" t="s">
        <v>13</v>
      </c>
      <c r="F4" s="366" t="s">
        <v>249</v>
      </c>
    </row>
    <row r="5" spans="1:6" ht="16.5" customHeight="1" x14ac:dyDescent="0.2">
      <c r="A5" s="35"/>
      <c r="B5" s="12" t="s">
        <v>239</v>
      </c>
      <c r="C5" s="12" t="s">
        <v>240</v>
      </c>
      <c r="D5" s="12" t="s">
        <v>241</v>
      </c>
      <c r="E5" s="35"/>
      <c r="F5" s="36"/>
    </row>
    <row r="6" spans="1:6" ht="16.5" customHeight="1" x14ac:dyDescent="0.2">
      <c r="A6" s="296" t="s">
        <v>331</v>
      </c>
      <c r="B6" s="32">
        <f>B7+B76</f>
        <v>0</v>
      </c>
      <c r="C6" s="32">
        <f>C7+C76</f>
        <v>0</v>
      </c>
      <c r="D6" s="32">
        <f>D7+D76</f>
        <v>0</v>
      </c>
      <c r="E6" s="32"/>
      <c r="F6" s="297"/>
    </row>
    <row r="7" spans="1:6" ht="16.5" customHeight="1" x14ac:dyDescent="0.2">
      <c r="A7" s="298" t="s">
        <v>273</v>
      </c>
      <c r="B7" s="16">
        <f>B8+B14+B24+B29+B34+B42+B46+B55+B59+B63</f>
        <v>0</v>
      </c>
      <c r="C7" s="16">
        <f>C8+C14+C24+C29+C34+C42+C46+C55+C59+C63</f>
        <v>0</v>
      </c>
      <c r="D7" s="16">
        <f>D8+D14+D24+D29+D34+D42+D46+D55+D59+D63</f>
        <v>0</v>
      </c>
      <c r="E7" s="16">
        <f>E8+E14+E24+E29+E34+E42+E46+E55+E59+E63</f>
        <v>0</v>
      </c>
      <c r="F7" s="23"/>
    </row>
    <row r="8" spans="1:6" ht="16.5" hidden="1" customHeight="1" x14ac:dyDescent="0.2">
      <c r="A8" s="299" t="s">
        <v>281</v>
      </c>
      <c r="B8" s="16">
        <f>SUM(B10:B12)</f>
        <v>0</v>
      </c>
      <c r="C8" s="16">
        <f>SUM(C10:C12)</f>
        <v>0</v>
      </c>
      <c r="D8" s="16">
        <f>SUM(D10:D12)</f>
        <v>0</v>
      </c>
      <c r="E8" s="16">
        <f>SUM(E10:E12)</f>
        <v>0</v>
      </c>
      <c r="F8" s="23"/>
    </row>
    <row r="9" spans="1:6" ht="16.5" hidden="1" customHeight="1" x14ac:dyDescent="0.2">
      <c r="A9" s="300" t="s">
        <v>250</v>
      </c>
      <c r="B9" s="23"/>
      <c r="C9" s="23"/>
      <c r="D9" s="23"/>
      <c r="E9" s="23"/>
      <c r="F9" s="23"/>
    </row>
    <row r="10" spans="1:6" ht="27.75" hidden="1" customHeight="1" x14ac:dyDescent="0.2">
      <c r="A10" s="301" t="s">
        <v>282</v>
      </c>
      <c r="B10" s="24"/>
      <c r="C10" s="24"/>
      <c r="D10" s="24"/>
      <c r="E10" s="24">
        <f>SUM(B10:D10)</f>
        <v>0</v>
      </c>
      <c r="F10" s="302" t="s">
        <v>300</v>
      </c>
    </row>
    <row r="11" spans="1:6" ht="29.25" hidden="1" customHeight="1" x14ac:dyDescent="0.2">
      <c r="A11" s="301" t="s">
        <v>283</v>
      </c>
      <c r="B11" s="24"/>
      <c r="C11" s="24"/>
      <c r="D11" s="24"/>
      <c r="E11" s="24">
        <f>SUM(B11:D11)</f>
        <v>0</v>
      </c>
      <c r="F11" s="302" t="s">
        <v>301</v>
      </c>
    </row>
    <row r="12" spans="1:6" ht="29.25" hidden="1" customHeight="1" x14ac:dyDescent="0.2">
      <c r="A12" s="301" t="s">
        <v>294</v>
      </c>
      <c r="B12" s="24"/>
      <c r="C12" s="24"/>
      <c r="D12" s="24"/>
      <c r="E12" s="24">
        <f>SUM(B12:D12)</f>
        <v>0</v>
      </c>
      <c r="F12" s="302" t="s">
        <v>302</v>
      </c>
    </row>
    <row r="13" spans="1:6" ht="16.5" hidden="1" customHeight="1" x14ac:dyDescent="0.2">
      <c r="A13" s="298"/>
      <c r="B13" s="23"/>
      <c r="C13" s="23"/>
      <c r="D13" s="23"/>
      <c r="E13" s="23"/>
      <c r="F13" s="23"/>
    </row>
    <row r="14" spans="1:6" ht="17.25" customHeight="1" x14ac:dyDescent="0.2">
      <c r="A14" s="303" t="s">
        <v>251</v>
      </c>
      <c r="B14" s="9">
        <f>B15+B22</f>
        <v>0</v>
      </c>
      <c r="C14" s="9">
        <f>C15+C22</f>
        <v>0</v>
      </c>
      <c r="D14" s="9">
        <f>D15+D22</f>
        <v>-7377167</v>
      </c>
      <c r="E14" s="9">
        <f>E15+E22</f>
        <v>-7377167</v>
      </c>
      <c r="F14" s="3"/>
    </row>
    <row r="15" spans="1:6" s="6" customFormat="1" ht="15" customHeight="1" x14ac:dyDescent="0.2">
      <c r="A15" s="300" t="s">
        <v>252</v>
      </c>
      <c r="B15" s="5">
        <f>SUM(B16:B19)</f>
        <v>0</v>
      </c>
      <c r="C15" s="25">
        <f>SUM(C16:C19)</f>
        <v>0</v>
      </c>
      <c r="D15" s="25">
        <f>SUM(D16:D19)</f>
        <v>-7377167</v>
      </c>
      <c r="E15" s="25">
        <f>SUM(E16:E19)</f>
        <v>-7377167</v>
      </c>
      <c r="F15" s="3"/>
    </row>
    <row r="16" spans="1:6" ht="17.25" customHeight="1" x14ac:dyDescent="0.2">
      <c r="A16" s="300" t="s">
        <v>250</v>
      </c>
      <c r="B16" s="4"/>
      <c r="C16" s="4"/>
      <c r="D16" s="4"/>
      <c r="E16" s="4"/>
      <c r="F16" s="4"/>
    </row>
    <row r="17" spans="1:6" ht="33.75" customHeight="1" x14ac:dyDescent="0.2">
      <c r="A17" s="301" t="s">
        <v>253</v>
      </c>
      <c r="B17" s="10"/>
      <c r="C17" s="10"/>
      <c r="D17" s="10">
        <v>-7377167</v>
      </c>
      <c r="E17" s="10">
        <f>SUM(B17:D17)</f>
        <v>-7377167</v>
      </c>
      <c r="F17" s="302" t="s">
        <v>332</v>
      </c>
    </row>
    <row r="18" spans="1:6" ht="33.75" hidden="1" customHeight="1" x14ac:dyDescent="0.2">
      <c r="A18" s="301" t="s">
        <v>290</v>
      </c>
      <c r="B18" s="10"/>
      <c r="C18" s="10"/>
      <c r="D18" s="10"/>
      <c r="E18" s="10">
        <f>SUM(B18:D18)</f>
        <v>0</v>
      </c>
      <c r="F18" s="302" t="s">
        <v>303</v>
      </c>
    </row>
    <row r="19" spans="1:6" ht="43.5" hidden="1" customHeight="1" x14ac:dyDescent="0.2">
      <c r="A19" s="301" t="s">
        <v>254</v>
      </c>
      <c r="B19" s="10"/>
      <c r="C19" s="10"/>
      <c r="D19" s="10"/>
      <c r="E19" s="10">
        <f>SUM(B19:D19)</f>
        <v>0</v>
      </c>
      <c r="F19" s="302" t="s">
        <v>304</v>
      </c>
    </row>
    <row r="20" spans="1:6" ht="17.25" hidden="1" customHeight="1" x14ac:dyDescent="0.2">
      <c r="A20" s="300" t="s">
        <v>288</v>
      </c>
      <c r="B20" s="10"/>
      <c r="C20" s="10"/>
      <c r="D20" s="10"/>
      <c r="E20" s="10"/>
      <c r="F20" s="302"/>
    </row>
    <row r="21" spans="1:6" ht="18" hidden="1" customHeight="1" x14ac:dyDescent="0.2">
      <c r="A21" s="300" t="s">
        <v>250</v>
      </c>
      <c r="B21" s="10"/>
      <c r="C21" s="10"/>
      <c r="D21" s="10"/>
      <c r="E21" s="10"/>
      <c r="F21" s="302"/>
    </row>
    <row r="22" spans="1:6" ht="30" hidden="1" customHeight="1" x14ac:dyDescent="0.2">
      <c r="A22" s="301" t="s">
        <v>255</v>
      </c>
      <c r="B22" s="11"/>
      <c r="C22" s="11"/>
      <c r="D22" s="11"/>
      <c r="E22" s="11">
        <f>SUM(B22:D22)</f>
        <v>0</v>
      </c>
      <c r="F22" s="302" t="s">
        <v>305</v>
      </c>
    </row>
    <row r="23" spans="1:6" ht="12" customHeight="1" x14ac:dyDescent="0.2">
      <c r="A23" s="300"/>
      <c r="B23" s="4"/>
      <c r="C23" s="4"/>
      <c r="D23" s="4"/>
      <c r="E23" s="4"/>
      <c r="F23" s="4"/>
    </row>
    <row r="24" spans="1:6" ht="15" customHeight="1" x14ac:dyDescent="0.2">
      <c r="A24" s="303" t="s">
        <v>269</v>
      </c>
      <c r="B24" s="9">
        <f>SUM(B26:B27)</f>
        <v>41352</v>
      </c>
      <c r="C24" s="9">
        <f>SUM(C26:C27)</f>
        <v>0</v>
      </c>
      <c r="D24" s="9">
        <f>SUM(D26:D27)</f>
        <v>0</v>
      </c>
      <c r="E24" s="9">
        <f>SUM(E26:E27)</f>
        <v>41352</v>
      </c>
      <c r="F24" s="3"/>
    </row>
    <row r="25" spans="1:6" ht="15" hidden="1" customHeight="1" x14ac:dyDescent="0.2">
      <c r="A25" s="300" t="s">
        <v>252</v>
      </c>
      <c r="B25" s="3"/>
      <c r="C25" s="3"/>
      <c r="D25" s="3"/>
      <c r="E25" s="3"/>
      <c r="F25" s="3"/>
    </row>
    <row r="26" spans="1:6" ht="15" customHeight="1" x14ac:dyDescent="0.2">
      <c r="A26" s="300" t="s">
        <v>270</v>
      </c>
      <c r="B26" s="4"/>
      <c r="C26" s="4"/>
      <c r="D26" s="4"/>
      <c r="E26" s="4"/>
      <c r="F26" s="4"/>
    </row>
    <row r="27" spans="1:6" s="7" customFormat="1" ht="31.5" customHeight="1" x14ac:dyDescent="0.2">
      <c r="A27" s="301" t="s">
        <v>261</v>
      </c>
      <c r="B27" s="30">
        <v>41352</v>
      </c>
      <c r="C27" s="11"/>
      <c r="D27" s="11"/>
      <c r="E27" s="11">
        <f>SUM(B27:D27)</f>
        <v>41352</v>
      </c>
      <c r="F27" s="302" t="s">
        <v>333</v>
      </c>
    </row>
    <row r="28" spans="1:6" ht="16.5" customHeight="1" x14ac:dyDescent="0.2">
      <c r="A28" s="300"/>
      <c r="B28" s="4"/>
      <c r="C28" s="4"/>
      <c r="D28" s="4"/>
      <c r="E28" s="4"/>
      <c r="F28" s="4"/>
    </row>
    <row r="29" spans="1:6" ht="15" hidden="1" customHeight="1" x14ac:dyDescent="0.2">
      <c r="A29" s="303" t="s">
        <v>256</v>
      </c>
      <c r="B29" s="9">
        <f>SUM(B31:B32)</f>
        <v>0</v>
      </c>
      <c r="C29" s="9">
        <f>SUM(C31:C32)</f>
        <v>0</v>
      </c>
      <c r="D29" s="9">
        <f>SUM(D31:D32)</f>
        <v>0</v>
      </c>
      <c r="E29" s="9">
        <f>SUM(E31:E32)</f>
        <v>0</v>
      </c>
      <c r="F29" s="3"/>
    </row>
    <row r="30" spans="1:6" ht="15" hidden="1" customHeight="1" x14ac:dyDescent="0.2">
      <c r="A30" s="300" t="s">
        <v>257</v>
      </c>
      <c r="B30" s="4"/>
      <c r="C30" s="4"/>
      <c r="D30" s="4"/>
      <c r="E30" s="4"/>
      <c r="F30" s="4"/>
    </row>
    <row r="31" spans="1:6" s="7" customFormat="1" ht="31.5" hidden="1" customHeight="1" x14ac:dyDescent="0.2">
      <c r="A31" s="301" t="s">
        <v>258</v>
      </c>
      <c r="B31" s="11"/>
      <c r="C31" s="11"/>
      <c r="D31" s="11"/>
      <c r="E31" s="11">
        <f>SUM(B31:D31)</f>
        <v>0</v>
      </c>
      <c r="F31" s="302" t="s">
        <v>263</v>
      </c>
    </row>
    <row r="32" spans="1:6" s="7" customFormat="1" ht="31.5" hidden="1" customHeight="1" x14ac:dyDescent="0.2">
      <c r="A32" s="301" t="s">
        <v>208</v>
      </c>
      <c r="B32" s="11"/>
      <c r="C32" s="11"/>
      <c r="D32" s="31"/>
      <c r="E32" s="10"/>
      <c r="F32" s="302" t="s">
        <v>334</v>
      </c>
    </row>
    <row r="33" spans="1:6" ht="10.5" hidden="1" customHeight="1" x14ac:dyDescent="0.2">
      <c r="A33" s="300"/>
      <c r="B33" s="4"/>
      <c r="C33" s="4"/>
      <c r="D33" s="4"/>
      <c r="E33" s="4"/>
      <c r="F33" s="4"/>
    </row>
    <row r="34" spans="1:6" ht="15" customHeight="1" x14ac:dyDescent="0.2">
      <c r="A34" s="303" t="s">
        <v>274</v>
      </c>
      <c r="B34" s="9">
        <f>SUM(B36:B40)</f>
        <v>0</v>
      </c>
      <c r="C34" s="9">
        <f>SUM(C36:C40)</f>
        <v>0</v>
      </c>
      <c r="D34" s="9">
        <f>SUM(D36:D40)</f>
        <v>-3446632</v>
      </c>
      <c r="E34" s="9">
        <f>SUM(E36:E40)</f>
        <v>-3446632</v>
      </c>
      <c r="F34" s="4"/>
    </row>
    <row r="35" spans="1:6" ht="15" customHeight="1" x14ac:dyDescent="0.2">
      <c r="A35" s="300" t="s">
        <v>257</v>
      </c>
      <c r="B35" s="4"/>
      <c r="C35" s="4"/>
      <c r="D35" s="4"/>
      <c r="E35" s="4"/>
      <c r="F35" s="4"/>
    </row>
    <row r="36" spans="1:6" ht="45" hidden="1" customHeight="1" x14ac:dyDescent="0.2">
      <c r="A36" s="304" t="s">
        <v>335</v>
      </c>
      <c r="B36" s="10"/>
      <c r="C36" s="10"/>
      <c r="D36" s="10"/>
      <c r="E36" s="10">
        <f>SUM(B36:D36)</f>
        <v>0</v>
      </c>
      <c r="F36" s="302" t="s">
        <v>275</v>
      </c>
    </row>
    <row r="37" spans="1:6" ht="44.25" hidden="1" customHeight="1" x14ac:dyDescent="0.2">
      <c r="A37" s="304" t="s">
        <v>335</v>
      </c>
      <c r="B37" s="10"/>
      <c r="C37" s="10"/>
      <c r="D37" s="10"/>
      <c r="E37" s="10">
        <f>SUM(B37:D37)</f>
        <v>0</v>
      </c>
      <c r="F37" s="302" t="s">
        <v>276</v>
      </c>
    </row>
    <row r="38" spans="1:6" ht="44.25" customHeight="1" x14ac:dyDescent="0.2">
      <c r="A38" s="305" t="s">
        <v>208</v>
      </c>
      <c r="B38" s="10"/>
      <c r="C38" s="10"/>
      <c r="D38" s="10">
        <v>-3446632</v>
      </c>
      <c r="E38" s="10">
        <f>SUM(B38:D38)</f>
        <v>-3446632</v>
      </c>
      <c r="F38" s="302" t="s">
        <v>336</v>
      </c>
    </row>
    <row r="39" spans="1:6" ht="21" hidden="1" customHeight="1" x14ac:dyDescent="0.2">
      <c r="A39" s="306" t="s">
        <v>270</v>
      </c>
      <c r="B39" s="4"/>
      <c r="C39" s="10"/>
      <c r="D39" s="4"/>
      <c r="E39" s="10"/>
      <c r="F39" s="307"/>
    </row>
    <row r="40" spans="1:6" ht="31.5" hidden="1" customHeight="1" x14ac:dyDescent="0.2">
      <c r="A40" s="304" t="s">
        <v>281</v>
      </c>
      <c r="B40" s="10"/>
      <c r="C40" s="10"/>
      <c r="D40" s="10"/>
      <c r="E40" s="10">
        <f>SUM(B40:D40)</f>
        <v>0</v>
      </c>
      <c r="F40" s="302" t="s">
        <v>307</v>
      </c>
    </row>
    <row r="41" spans="1:6" ht="15" customHeight="1" x14ac:dyDescent="0.2">
      <c r="A41" s="300"/>
      <c r="B41" s="4"/>
      <c r="C41" s="4"/>
      <c r="D41" s="4"/>
      <c r="E41" s="4"/>
      <c r="F41" s="4"/>
    </row>
    <row r="42" spans="1:6" ht="15" hidden="1" customHeight="1" x14ac:dyDescent="0.2">
      <c r="A42" s="303" t="s">
        <v>283</v>
      </c>
      <c r="B42" s="9">
        <f>B44</f>
        <v>0</v>
      </c>
      <c r="C42" s="9">
        <f>C44</f>
        <v>0</v>
      </c>
      <c r="D42" s="9">
        <f>D44</f>
        <v>0</v>
      </c>
      <c r="E42" s="9">
        <f>E44</f>
        <v>0</v>
      </c>
      <c r="F42" s="4"/>
    </row>
    <row r="43" spans="1:6" ht="15" hidden="1" customHeight="1" x14ac:dyDescent="0.2">
      <c r="A43" s="306" t="s">
        <v>270</v>
      </c>
      <c r="B43" s="4"/>
      <c r="C43" s="4"/>
      <c r="D43" s="4"/>
      <c r="E43" s="4"/>
      <c r="F43" s="4"/>
    </row>
    <row r="44" spans="1:6" ht="27.75" hidden="1" customHeight="1" x14ac:dyDescent="0.2">
      <c r="A44" s="304" t="s">
        <v>281</v>
      </c>
      <c r="B44" s="10"/>
      <c r="C44" s="4"/>
      <c r="D44" s="4"/>
      <c r="E44" s="10">
        <f>SUM(B44:D44)</f>
        <v>0</v>
      </c>
      <c r="F44" s="302" t="s">
        <v>308</v>
      </c>
    </row>
    <row r="45" spans="1:6" ht="15" hidden="1" customHeight="1" x14ac:dyDescent="0.2">
      <c r="A45" s="304"/>
      <c r="B45" s="4"/>
      <c r="C45" s="4"/>
      <c r="D45" s="4"/>
      <c r="E45" s="4"/>
      <c r="F45" s="4"/>
    </row>
    <row r="46" spans="1:6" ht="15" customHeight="1" x14ac:dyDescent="0.2">
      <c r="A46" s="303" t="s">
        <v>208</v>
      </c>
      <c r="B46" s="9">
        <f>SUM(B48:B52)</f>
        <v>0</v>
      </c>
      <c r="C46" s="9">
        <f>SUM(C48:C52)</f>
        <v>0</v>
      </c>
      <c r="D46" s="9">
        <f>SUM(D48:D53)</f>
        <v>10823799</v>
      </c>
      <c r="E46" s="9">
        <f>SUM(E48:E53)</f>
        <v>10823799</v>
      </c>
      <c r="F46" s="3"/>
    </row>
    <row r="47" spans="1:6" ht="15.75" customHeight="1" x14ac:dyDescent="0.2">
      <c r="A47" s="300" t="s">
        <v>259</v>
      </c>
      <c r="B47" s="17"/>
      <c r="C47" s="17"/>
      <c r="D47" s="17"/>
      <c r="E47" s="17"/>
      <c r="F47" s="4"/>
    </row>
    <row r="48" spans="1:6" s="8" customFormat="1" ht="25.5" x14ac:dyDescent="0.2">
      <c r="A48" s="301" t="s">
        <v>260</v>
      </c>
      <c r="B48" s="18"/>
      <c r="C48" s="18"/>
      <c r="D48" s="17">
        <v>7377167</v>
      </c>
      <c r="E48" s="308">
        <f>SUM(B48:D48)</f>
        <v>7377167</v>
      </c>
      <c r="F48" s="302" t="s">
        <v>332</v>
      </c>
    </row>
    <row r="49" spans="1:6" s="8" customFormat="1" ht="28.5" hidden="1" customHeight="1" x14ac:dyDescent="0.2">
      <c r="A49" s="301" t="s">
        <v>256</v>
      </c>
      <c r="B49" s="18"/>
      <c r="C49" s="18"/>
      <c r="D49" s="17"/>
      <c r="E49" s="18">
        <f>SUM(B49:D49)</f>
        <v>0</v>
      </c>
      <c r="F49" s="302" t="s">
        <v>337</v>
      </c>
    </row>
    <row r="50" spans="1:6" ht="44.25" customHeight="1" x14ac:dyDescent="0.2">
      <c r="A50" s="305" t="s">
        <v>274</v>
      </c>
      <c r="B50" s="10"/>
      <c r="C50" s="10"/>
      <c r="D50" s="10">
        <v>3446632</v>
      </c>
      <c r="E50" s="10">
        <f>SUM(B50:D50)</f>
        <v>3446632</v>
      </c>
      <c r="F50" s="302" t="s">
        <v>336</v>
      </c>
    </row>
    <row r="51" spans="1:6" s="8" customFormat="1" ht="15" hidden="1" customHeight="1" x14ac:dyDescent="0.2">
      <c r="A51" s="300" t="s">
        <v>250</v>
      </c>
      <c r="B51" s="18"/>
      <c r="C51" s="18"/>
      <c r="D51" s="17"/>
      <c r="E51" s="18"/>
      <c r="F51" s="302"/>
    </row>
    <row r="52" spans="1:6" s="8" customFormat="1" ht="28.5" hidden="1" customHeight="1" x14ac:dyDescent="0.2">
      <c r="A52" s="301" t="s">
        <v>261</v>
      </c>
      <c r="B52" s="18"/>
      <c r="C52" s="18"/>
      <c r="D52" s="17"/>
      <c r="E52" s="18">
        <f>SUM(B52:D52)</f>
        <v>0</v>
      </c>
      <c r="F52" s="302" t="s">
        <v>337</v>
      </c>
    </row>
    <row r="53" spans="1:6" s="8" customFormat="1" ht="41.25" hidden="1" customHeight="1" x14ac:dyDescent="0.2">
      <c r="A53" s="301" t="s">
        <v>261</v>
      </c>
      <c r="B53" s="18"/>
      <c r="C53" s="18"/>
      <c r="D53" s="17"/>
      <c r="E53" s="18">
        <f>SUM(B53:D53)</f>
        <v>0</v>
      </c>
      <c r="F53" s="302" t="s">
        <v>306</v>
      </c>
    </row>
    <row r="54" spans="1:6" ht="13.5" hidden="1" customHeight="1" x14ac:dyDescent="0.2">
      <c r="A54" s="300"/>
      <c r="B54" s="17"/>
      <c r="C54" s="17"/>
      <c r="D54" s="17"/>
      <c r="E54" s="17"/>
      <c r="F54" s="4"/>
    </row>
    <row r="55" spans="1:6" ht="15" hidden="1" customHeight="1" x14ac:dyDescent="0.2">
      <c r="A55" s="303" t="s">
        <v>234</v>
      </c>
      <c r="B55" s="19">
        <f>B57</f>
        <v>0</v>
      </c>
      <c r="C55" s="19">
        <f>C57</f>
        <v>0</v>
      </c>
      <c r="D55" s="19">
        <f>D57</f>
        <v>0</v>
      </c>
      <c r="E55" s="19">
        <f>E57</f>
        <v>0</v>
      </c>
      <c r="F55" s="4"/>
    </row>
    <row r="56" spans="1:6" ht="15" hidden="1" customHeight="1" x14ac:dyDescent="0.2">
      <c r="A56" s="300" t="s">
        <v>250</v>
      </c>
      <c r="B56" s="17"/>
      <c r="C56" s="17"/>
      <c r="D56" s="17"/>
      <c r="E56" s="17"/>
      <c r="F56" s="4"/>
    </row>
    <row r="57" spans="1:6" ht="39" hidden="1" customHeight="1" x14ac:dyDescent="0.2">
      <c r="A57" s="301" t="s">
        <v>261</v>
      </c>
      <c r="B57" s="17"/>
      <c r="C57" s="17"/>
      <c r="D57" s="17"/>
      <c r="E57" s="17">
        <f>SUM(B57:D57)</f>
        <v>0</v>
      </c>
      <c r="F57" s="302" t="s">
        <v>309</v>
      </c>
    </row>
    <row r="58" spans="1:6" ht="12.75" hidden="1" customHeight="1" x14ac:dyDescent="0.2">
      <c r="A58" s="301"/>
      <c r="B58" s="17"/>
      <c r="C58" s="17"/>
      <c r="D58" s="17"/>
      <c r="E58" s="17"/>
      <c r="F58" s="302"/>
    </row>
    <row r="59" spans="1:6" ht="15" hidden="1" customHeight="1" x14ac:dyDescent="0.2">
      <c r="A59" s="303" t="s">
        <v>235</v>
      </c>
      <c r="B59" s="9">
        <f>SUM(B61:B61)</f>
        <v>0</v>
      </c>
      <c r="C59" s="9">
        <f>SUM(C61:C61)</f>
        <v>0</v>
      </c>
      <c r="D59" s="9">
        <f>SUM(D61:D61)</f>
        <v>0</v>
      </c>
      <c r="E59" s="9">
        <f>SUM(E61:E61)</f>
        <v>0</v>
      </c>
      <c r="F59" s="3"/>
    </row>
    <row r="60" spans="1:6" ht="15.75" hidden="1" customHeight="1" x14ac:dyDescent="0.2">
      <c r="A60" s="300" t="s">
        <v>259</v>
      </c>
      <c r="B60" s="17"/>
      <c r="C60" s="17"/>
      <c r="D60" s="17"/>
      <c r="E60" s="17"/>
      <c r="F60" s="4"/>
    </row>
    <row r="61" spans="1:6" s="8" customFormat="1" ht="25.5" hidden="1" x14ac:dyDescent="0.2">
      <c r="A61" s="301" t="s">
        <v>295</v>
      </c>
      <c r="B61" s="18"/>
      <c r="C61" s="18"/>
      <c r="D61" s="17"/>
      <c r="E61" s="18">
        <f>SUM(B61:D61)</f>
        <v>0</v>
      </c>
      <c r="F61" s="302" t="s">
        <v>302</v>
      </c>
    </row>
    <row r="62" spans="1:6" ht="15" customHeight="1" x14ac:dyDescent="0.2">
      <c r="A62" s="300"/>
      <c r="B62" s="17"/>
      <c r="C62" s="17"/>
      <c r="D62" s="17"/>
      <c r="E62" s="17"/>
      <c r="F62" s="4"/>
    </row>
    <row r="63" spans="1:6" ht="15" customHeight="1" x14ac:dyDescent="0.2">
      <c r="A63" s="303" t="s">
        <v>261</v>
      </c>
      <c r="B63" s="19">
        <f>SUM(B65:B74)</f>
        <v>-41352</v>
      </c>
      <c r="C63" s="19">
        <f>SUM(C65:C74)</f>
        <v>0</v>
      </c>
      <c r="D63" s="19">
        <f>SUM(D65:D74)</f>
        <v>0</v>
      </c>
      <c r="E63" s="19">
        <f>SUM(E65:E74)</f>
        <v>-41352</v>
      </c>
      <c r="F63" s="3"/>
    </row>
    <row r="64" spans="1:6" ht="17.25" customHeight="1" x14ac:dyDescent="0.2">
      <c r="A64" s="300" t="s">
        <v>250</v>
      </c>
      <c r="B64" s="17"/>
      <c r="C64" s="17"/>
      <c r="D64" s="17"/>
      <c r="E64" s="20"/>
      <c r="F64" s="4"/>
    </row>
    <row r="65" spans="1:7" ht="29.25" customHeight="1" x14ac:dyDescent="0.2">
      <c r="A65" s="301" t="s">
        <v>269</v>
      </c>
      <c r="B65" s="17">
        <v>-41352</v>
      </c>
      <c r="C65" s="17"/>
      <c r="D65" s="17"/>
      <c r="E65" s="17">
        <f>SUM(B65:D65)</f>
        <v>-41352</v>
      </c>
      <c r="F65" s="302" t="s">
        <v>333</v>
      </c>
    </row>
    <row r="66" spans="1:7" ht="13.5" customHeight="1" x14ac:dyDescent="0.2">
      <c r="A66" s="301"/>
      <c r="B66" s="17"/>
      <c r="C66" s="17"/>
      <c r="D66" s="17"/>
      <c r="E66" s="17"/>
      <c r="F66" s="302"/>
    </row>
    <row r="67" spans="1:7" ht="15.75" hidden="1" customHeight="1" x14ac:dyDescent="0.2">
      <c r="A67" s="300" t="s">
        <v>284</v>
      </c>
      <c r="B67" s="17"/>
      <c r="C67" s="17"/>
      <c r="D67" s="17"/>
      <c r="E67" s="17"/>
      <c r="F67" s="302"/>
    </row>
    <row r="68" spans="1:7" ht="48" hidden="1" customHeight="1" x14ac:dyDescent="0.2">
      <c r="A68" s="301" t="s">
        <v>260</v>
      </c>
      <c r="B68" s="17"/>
      <c r="C68" s="17"/>
      <c r="D68" s="17"/>
      <c r="E68" s="17">
        <f t="shared" ref="E68:E74" si="0">SUM(B68:D68)</f>
        <v>0</v>
      </c>
      <c r="F68" s="302" t="s">
        <v>304</v>
      </c>
    </row>
    <row r="69" spans="1:7" ht="29.25" hidden="1" customHeight="1" x14ac:dyDescent="0.2">
      <c r="A69" s="301" t="s">
        <v>289</v>
      </c>
      <c r="B69" s="18"/>
      <c r="C69" s="18"/>
      <c r="D69" s="18"/>
      <c r="E69" s="18">
        <f t="shared" si="0"/>
        <v>0</v>
      </c>
      <c r="F69" s="302" t="s">
        <v>310</v>
      </c>
    </row>
    <row r="70" spans="1:7" ht="29.25" hidden="1" customHeight="1" x14ac:dyDescent="0.2">
      <c r="A70" s="301" t="s">
        <v>260</v>
      </c>
      <c r="B70" s="18"/>
      <c r="C70" s="18"/>
      <c r="D70" s="18"/>
      <c r="E70" s="18">
        <f t="shared" si="0"/>
        <v>0</v>
      </c>
      <c r="F70" s="302" t="s">
        <v>311</v>
      </c>
    </row>
    <row r="71" spans="1:7" ht="27.75" hidden="1" customHeight="1" x14ac:dyDescent="0.2">
      <c r="A71" s="301" t="s">
        <v>262</v>
      </c>
      <c r="B71" s="18"/>
      <c r="C71" s="18"/>
      <c r="D71" s="18"/>
      <c r="E71" s="18">
        <f t="shared" si="0"/>
        <v>0</v>
      </c>
      <c r="F71" s="302" t="s">
        <v>312</v>
      </c>
    </row>
    <row r="72" spans="1:7" ht="39.75" hidden="1" customHeight="1" x14ac:dyDescent="0.2">
      <c r="A72" s="301" t="s">
        <v>234</v>
      </c>
      <c r="B72" s="18"/>
      <c r="C72" s="17"/>
      <c r="D72" s="18"/>
      <c r="E72" s="18">
        <f>SUM(B72:D72)</f>
        <v>0</v>
      </c>
      <c r="F72" s="302" t="s">
        <v>309</v>
      </c>
    </row>
    <row r="73" spans="1:7" ht="27.75" hidden="1" customHeight="1" x14ac:dyDescent="0.2">
      <c r="A73" s="301" t="s">
        <v>208</v>
      </c>
      <c r="B73" s="18"/>
      <c r="C73" s="18"/>
      <c r="D73" s="31"/>
      <c r="E73" s="18">
        <f t="shared" si="0"/>
        <v>0</v>
      </c>
      <c r="F73" s="302" t="s">
        <v>337</v>
      </c>
      <c r="G73" s="2">
        <f>1280561-E73</f>
        <v>1280561</v>
      </c>
    </row>
    <row r="74" spans="1:7" ht="38.25" hidden="1" customHeight="1" x14ac:dyDescent="0.2">
      <c r="A74" s="301" t="s">
        <v>208</v>
      </c>
      <c r="B74" s="18"/>
      <c r="C74" s="18"/>
      <c r="D74" s="31"/>
      <c r="E74" s="18">
        <f t="shared" si="0"/>
        <v>0</v>
      </c>
      <c r="F74" s="302" t="s">
        <v>306</v>
      </c>
    </row>
    <row r="75" spans="1:7" ht="13.5" hidden="1" customHeight="1" x14ac:dyDescent="0.2">
      <c r="A75" s="309"/>
      <c r="B75" s="18"/>
      <c r="C75" s="18"/>
      <c r="D75" s="18"/>
      <c r="E75" s="18"/>
      <c r="F75" s="302"/>
    </row>
    <row r="76" spans="1:7" ht="18.75" hidden="1" customHeight="1" x14ac:dyDescent="0.2">
      <c r="A76" s="310" t="s">
        <v>277</v>
      </c>
      <c r="B76" s="21">
        <f>B79+B80</f>
        <v>0</v>
      </c>
      <c r="C76" s="21">
        <f>C79+C80</f>
        <v>0</v>
      </c>
      <c r="D76" s="21">
        <f>D79+D80</f>
        <v>0</v>
      </c>
      <c r="E76" s="21">
        <f>E79+E80</f>
        <v>0</v>
      </c>
      <c r="F76" s="307"/>
    </row>
    <row r="77" spans="1:7" ht="18.75" hidden="1" customHeight="1" x14ac:dyDescent="0.2">
      <c r="A77" s="303" t="s">
        <v>278</v>
      </c>
      <c r="B77" s="17"/>
      <c r="C77" s="17"/>
      <c r="D77" s="17"/>
      <c r="E77" s="17"/>
      <c r="F77" s="307"/>
    </row>
    <row r="78" spans="1:7" ht="17.25" hidden="1" customHeight="1" x14ac:dyDescent="0.2">
      <c r="A78" s="311" t="s">
        <v>296</v>
      </c>
      <c r="B78" s="17"/>
      <c r="C78" s="17"/>
      <c r="D78" s="17"/>
      <c r="E78" s="17"/>
      <c r="F78" s="307"/>
    </row>
    <row r="79" spans="1:7" ht="42" hidden="1" customHeight="1" x14ac:dyDescent="0.2">
      <c r="A79" s="305" t="s">
        <v>274</v>
      </c>
      <c r="B79" s="18"/>
      <c r="C79" s="31"/>
      <c r="D79" s="18"/>
      <c r="E79" s="18">
        <f>SUM(B79:D79)</f>
        <v>0</v>
      </c>
      <c r="F79" s="307" t="s">
        <v>275</v>
      </c>
    </row>
    <row r="80" spans="1:7" ht="40.5" hidden="1" customHeight="1" x14ac:dyDescent="0.2">
      <c r="A80" s="305" t="s">
        <v>274</v>
      </c>
      <c r="B80" s="18"/>
      <c r="C80" s="31"/>
      <c r="D80" s="18"/>
      <c r="E80" s="18">
        <f>SUM(B80:D80)</f>
        <v>0</v>
      </c>
      <c r="F80" s="307" t="s">
        <v>276</v>
      </c>
    </row>
    <row r="81" spans="1:6" ht="18" hidden="1" customHeight="1" thickBot="1" x14ac:dyDescent="0.25">
      <c r="A81" s="9" t="s">
        <v>13</v>
      </c>
      <c r="B81" s="22">
        <f>B76+B7</f>
        <v>0</v>
      </c>
      <c r="C81" s="22">
        <f>C76+C7</f>
        <v>0</v>
      </c>
      <c r="D81" s="22">
        <f>D76+D7</f>
        <v>0</v>
      </c>
      <c r="E81" s="22">
        <f>E76+E7</f>
        <v>0</v>
      </c>
      <c r="F81" s="9"/>
    </row>
    <row r="82" spans="1:6" x14ac:dyDescent="0.2">
      <c r="A82" s="312"/>
      <c r="B82" s="312"/>
      <c r="C82" s="312"/>
      <c r="D82" s="312"/>
      <c r="E82" s="312"/>
      <c r="F82" s="312"/>
    </row>
    <row r="83" spans="1:6" x14ac:dyDescent="0.2">
      <c r="A83" s="312"/>
      <c r="B83" s="312"/>
      <c r="C83" s="312"/>
      <c r="D83" s="312"/>
      <c r="E83" s="312"/>
      <c r="F83" s="312"/>
    </row>
    <row r="84" spans="1:6" x14ac:dyDescent="0.2">
      <c r="A84" s="312"/>
      <c r="B84" s="312"/>
      <c r="C84" s="312"/>
      <c r="D84" s="312"/>
      <c r="E84" s="312"/>
      <c r="F84" s="312"/>
    </row>
    <row r="85" spans="1:6" x14ac:dyDescent="0.2">
      <c r="A85" s="312"/>
      <c r="B85" s="312"/>
      <c r="C85" s="312"/>
      <c r="D85" s="312"/>
      <c r="E85" s="312"/>
      <c r="F85" s="312"/>
    </row>
    <row r="86" spans="1:6" x14ac:dyDescent="0.2">
      <c r="A86" s="312"/>
      <c r="B86" s="312"/>
      <c r="C86" s="312"/>
      <c r="D86" s="312"/>
      <c r="E86" s="312"/>
      <c r="F86" s="312"/>
    </row>
    <row r="87" spans="1:6" x14ac:dyDescent="0.2">
      <c r="A87" s="312"/>
      <c r="B87" s="312"/>
      <c r="C87" s="312"/>
      <c r="D87" s="312"/>
      <c r="E87" s="312"/>
      <c r="F87" s="313"/>
    </row>
    <row r="88" spans="1:6" x14ac:dyDescent="0.2">
      <c r="A88" s="312"/>
      <c r="B88" s="312"/>
      <c r="C88" s="312"/>
      <c r="D88" s="312"/>
      <c r="E88" s="312"/>
      <c r="F88" s="312"/>
    </row>
    <row r="89" spans="1:6" x14ac:dyDescent="0.2">
      <c r="A89" s="312"/>
      <c r="B89" s="312"/>
      <c r="C89" s="312"/>
      <c r="D89" s="312"/>
      <c r="E89" s="312"/>
      <c r="F89" s="312"/>
    </row>
    <row r="90" spans="1:6" x14ac:dyDescent="0.2">
      <c r="A90" s="312"/>
      <c r="B90" s="312"/>
      <c r="C90" s="312"/>
      <c r="D90" s="312"/>
      <c r="E90" s="312"/>
      <c r="F90" s="312"/>
    </row>
    <row r="91" spans="1:6" x14ac:dyDescent="0.2">
      <c r="A91" s="312"/>
      <c r="B91" s="312"/>
      <c r="C91" s="312"/>
      <c r="D91" s="312"/>
      <c r="E91" s="312"/>
      <c r="F91" s="312"/>
    </row>
    <row r="92" spans="1:6" x14ac:dyDescent="0.2">
      <c r="A92" s="312"/>
      <c r="B92" s="312"/>
      <c r="C92" s="312"/>
      <c r="D92" s="312"/>
      <c r="E92" s="312"/>
      <c r="F92" s="313"/>
    </row>
  </sheetData>
  <mergeCells count="4">
    <mergeCell ref="A4:A5"/>
    <mergeCell ref="B4:D4"/>
    <mergeCell ref="E4:E5"/>
    <mergeCell ref="F4:F5"/>
  </mergeCells>
  <printOptions gridLines="1"/>
  <pageMargins left="0.61" right="0.35" top="1.3" bottom="0.34" header="0.3" footer="0.2"/>
  <pageSetup paperSize="9" scale="70" orientation="portrait" r:id="rId1"/>
  <headerFooter>
    <oddHeader>&amp;RAnnex A-3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C303"/>
  <sheetViews>
    <sheetView zoomScale="112" zoomScaleNormal="112" workbookViewId="0">
      <pane xSplit="1" ySplit="6" topLeftCell="B86" activePane="bottomRight" state="frozen"/>
      <selection pane="topRight" activeCell="B1" sqref="B1"/>
      <selection pane="bottomLeft" activeCell="A7" sqref="A7"/>
      <selection pane="bottomRight" activeCell="E86" sqref="E86"/>
    </sheetView>
  </sheetViews>
  <sheetFormatPr defaultRowHeight="12.75" x14ac:dyDescent="0.2"/>
  <cols>
    <col min="1" max="1" width="15.42578125" style="292" customWidth="1"/>
    <col min="2" max="2" width="12.42578125" style="292" customWidth="1"/>
    <col min="3" max="3" width="12.140625" style="292" customWidth="1"/>
    <col min="4" max="4" width="12.28515625" style="292" customWidth="1"/>
    <col min="5" max="5" width="13.5703125" style="292" customWidth="1"/>
    <col min="6" max="6" width="13" style="292" hidden="1" customWidth="1"/>
    <col min="7" max="7" width="13.140625" style="292" customWidth="1"/>
    <col min="8" max="8" width="12.5703125" style="292" customWidth="1"/>
    <col min="9" max="9" width="12.7109375" style="292" customWidth="1"/>
    <col min="10" max="10" width="8.7109375" style="167" customWidth="1"/>
    <col min="11" max="16384" width="9.140625" style="167"/>
  </cols>
  <sheetData>
    <row r="1" spans="1:9" s="315" customFormat="1" x14ac:dyDescent="0.2">
      <c r="A1" s="314" t="str">
        <f>'[2]all sources'!A1</f>
        <v>CY 2016 ALLOTMENT RELEASES</v>
      </c>
      <c r="B1" s="314"/>
      <c r="C1" s="314"/>
      <c r="D1" s="314"/>
      <c r="I1" s="316"/>
    </row>
    <row r="2" spans="1:9" s="315" customFormat="1" x14ac:dyDescent="0.2">
      <c r="A2" s="317" t="s">
        <v>96</v>
      </c>
      <c r="B2" s="317"/>
      <c r="C2" s="317"/>
      <c r="D2" s="317"/>
    </row>
    <row r="3" spans="1:9" s="315" customFormat="1" x14ac:dyDescent="0.2">
      <c r="A3" s="317" t="str">
        <f>[1]BYDEPT!$A$2</f>
        <v>JANUARY 1-31, 2016</v>
      </c>
      <c r="B3" s="314"/>
      <c r="C3" s="314"/>
      <c r="D3" s="314"/>
    </row>
    <row r="4" spans="1:9" s="315" customFormat="1" x14ac:dyDescent="0.2">
      <c r="A4" s="314" t="s">
        <v>0</v>
      </c>
      <c r="B4" s="318"/>
      <c r="C4" s="319"/>
      <c r="D4" s="319"/>
    </row>
    <row r="5" spans="1:9" ht="30.75" customHeight="1" x14ac:dyDescent="0.2">
      <c r="A5" s="320" t="s">
        <v>1</v>
      </c>
      <c r="B5" s="321" t="s">
        <v>338</v>
      </c>
      <c r="C5" s="321"/>
      <c r="D5" s="322"/>
      <c r="E5" s="323" t="s">
        <v>339</v>
      </c>
      <c r="F5" s="324" t="s">
        <v>97</v>
      </c>
      <c r="G5" s="324" t="s">
        <v>340</v>
      </c>
      <c r="H5" s="324"/>
      <c r="I5" s="324" t="s">
        <v>98</v>
      </c>
    </row>
    <row r="6" spans="1:9" ht="39.75" customHeight="1" x14ac:dyDescent="0.2">
      <c r="A6" s="325"/>
      <c r="B6" s="326" t="s">
        <v>99</v>
      </c>
      <c r="C6" s="327" t="s">
        <v>266</v>
      </c>
      <c r="D6" s="328" t="s">
        <v>100</v>
      </c>
      <c r="E6" s="329"/>
      <c r="F6" s="324"/>
      <c r="G6" s="327" t="s">
        <v>341</v>
      </c>
      <c r="H6" s="327" t="s">
        <v>342</v>
      </c>
      <c r="I6" s="324"/>
    </row>
    <row r="7" spans="1:9" ht="15" customHeight="1" x14ac:dyDescent="0.2">
      <c r="A7" s="330" t="s">
        <v>101</v>
      </c>
      <c r="B7" s="330">
        <f>'[2]NEW GAA'!E7</f>
        <v>12742220</v>
      </c>
      <c r="C7" s="331">
        <f>'[2]NEW GAA'!AR7</f>
        <v>0</v>
      </c>
      <c r="D7" s="332">
        <f t="shared" ref="D7:D12" si="0">SUM(B7:C7)</f>
        <v>12742220</v>
      </c>
      <c r="E7" s="90">
        <f>[2]AUTO!BA7</f>
        <v>325234</v>
      </c>
      <c r="F7" s="120">
        <f>[2]UF!AF7</f>
        <v>0</v>
      </c>
      <c r="G7" s="120">
        <f>'[2]CONT-RA10651'!AN7</f>
        <v>0</v>
      </c>
      <c r="H7" s="333">
        <f>'[2]CONT-RA10651'!AM7</f>
        <v>0</v>
      </c>
      <c r="I7" s="120">
        <f>SUM(D7:H7)</f>
        <v>13067454</v>
      </c>
    </row>
    <row r="8" spans="1:9" ht="14.25" customHeight="1" x14ac:dyDescent="0.2">
      <c r="A8" s="26" t="s">
        <v>102</v>
      </c>
      <c r="B8" s="26">
        <f>'[2]NEW GAA'!E8</f>
        <v>2561403</v>
      </c>
      <c r="C8" s="90">
        <f>'[2]NEW GAA'!AR8</f>
        <v>0</v>
      </c>
      <c r="D8" s="223">
        <f t="shared" si="0"/>
        <v>2561403</v>
      </c>
      <c r="E8" s="90">
        <f>[2]AUTO!BA8</f>
        <v>33747</v>
      </c>
      <c r="F8" s="120">
        <f>[2]UF!AF8</f>
        <v>0</v>
      </c>
      <c r="G8" s="120">
        <f>'[2]CONT-RA10651'!AN8</f>
        <v>0</v>
      </c>
      <c r="H8" s="120">
        <f>'[2]CONT-RA10651'!AM8</f>
        <v>0</v>
      </c>
      <c r="I8" s="120">
        <f t="shared" ref="I8:I72" si="1">SUM(D8:H8)</f>
        <v>2595150</v>
      </c>
    </row>
    <row r="9" spans="1:9" x14ac:dyDescent="0.2">
      <c r="A9" s="26" t="s">
        <v>103</v>
      </c>
      <c r="B9" s="26">
        <f>'[2]NEW GAA'!E9</f>
        <v>229295</v>
      </c>
      <c r="C9" s="90">
        <f>'[2]NEW GAA'!AR9</f>
        <v>0</v>
      </c>
      <c r="D9" s="223">
        <f t="shared" si="0"/>
        <v>229295</v>
      </c>
      <c r="E9" s="90">
        <f>[2]AUTO!BA9</f>
        <v>3829</v>
      </c>
      <c r="F9" s="120">
        <f>[2]UF!AF9</f>
        <v>0</v>
      </c>
      <c r="G9" s="120">
        <f>'[2]CONT-RA10651'!AN9</f>
        <v>0</v>
      </c>
      <c r="H9" s="120">
        <f>'[2]CONT-RA10651'!AM9</f>
        <v>0</v>
      </c>
      <c r="I9" s="120">
        <f t="shared" si="1"/>
        <v>233124</v>
      </c>
    </row>
    <row r="10" spans="1:9" x14ac:dyDescent="0.2">
      <c r="A10" s="26" t="s">
        <v>104</v>
      </c>
      <c r="B10" s="26">
        <f>'[2]NEW GAA'!E10</f>
        <v>9979576</v>
      </c>
      <c r="C10" s="90">
        <f>'[2]NEW GAA'!AR10</f>
        <v>0</v>
      </c>
      <c r="D10" s="223">
        <f t="shared" si="0"/>
        <v>9979576</v>
      </c>
      <c r="E10" s="90">
        <f>[2]AUTO!BA10</f>
        <v>251307</v>
      </c>
      <c r="F10" s="120">
        <f>[2]UF!AF10</f>
        <v>0</v>
      </c>
      <c r="G10" s="120">
        <f>'[2]CONT-RA10651'!AN10</f>
        <v>0</v>
      </c>
      <c r="H10" s="120">
        <f>'[2]CONT-RA10651'!AM10</f>
        <v>0</v>
      </c>
      <c r="I10" s="120">
        <f t="shared" si="1"/>
        <v>10230883</v>
      </c>
    </row>
    <row r="11" spans="1:9" x14ac:dyDescent="0.2">
      <c r="A11" s="26" t="s">
        <v>105</v>
      </c>
      <c r="B11" s="26">
        <f>'[2]NEW GAA'!E11</f>
        <v>40958704</v>
      </c>
      <c r="C11" s="90">
        <f>'[2]NEW GAA'!AR11</f>
        <v>992</v>
      </c>
      <c r="D11" s="223">
        <f t="shared" si="0"/>
        <v>40959696</v>
      </c>
      <c r="E11" s="90">
        <f>[2]AUTO!BA11</f>
        <v>248207</v>
      </c>
      <c r="F11" s="120">
        <f>[2]UF!AF11</f>
        <v>0</v>
      </c>
      <c r="G11" s="120"/>
      <c r="H11" s="120">
        <f>'[2]CONT-RA10651'!AM11</f>
        <v>0</v>
      </c>
      <c r="I11" s="120">
        <f t="shared" si="1"/>
        <v>41207903</v>
      </c>
    </row>
    <row r="12" spans="1:9" x14ac:dyDescent="0.2">
      <c r="A12" s="26" t="s">
        <v>106</v>
      </c>
      <c r="B12" s="26">
        <f>'[2]NEW GAA'!E12</f>
        <v>1409832</v>
      </c>
      <c r="C12" s="90">
        <f>'[2]NEW GAA'!AR12</f>
        <v>0</v>
      </c>
      <c r="D12" s="223">
        <f t="shared" si="0"/>
        <v>1409832</v>
      </c>
      <c r="E12" s="90">
        <f>[2]AUTO!BA12</f>
        <v>92884</v>
      </c>
      <c r="F12" s="120">
        <f>[2]UF!AF12</f>
        <v>0</v>
      </c>
      <c r="G12" s="120"/>
      <c r="H12" s="120">
        <f>'[2]CONT-RA10651'!AM12</f>
        <v>0</v>
      </c>
      <c r="I12" s="120">
        <f t="shared" si="1"/>
        <v>1502716</v>
      </c>
    </row>
    <row r="13" spans="1:9" x14ac:dyDescent="0.2">
      <c r="A13" s="120" t="s">
        <v>107</v>
      </c>
      <c r="B13" s="26">
        <f t="shared" ref="B13:H13" si="2">SUM(B14:B15)</f>
        <v>300290004</v>
      </c>
      <c r="C13" s="90">
        <f t="shared" si="2"/>
        <v>22676</v>
      </c>
      <c r="D13" s="223">
        <f t="shared" si="2"/>
        <v>300312680</v>
      </c>
      <c r="E13" s="90">
        <f t="shared" si="2"/>
        <v>20733953</v>
      </c>
      <c r="F13" s="120">
        <f t="shared" si="2"/>
        <v>0</v>
      </c>
      <c r="G13" s="120">
        <f t="shared" si="2"/>
        <v>0</v>
      </c>
      <c r="H13" s="120">
        <f t="shared" si="2"/>
        <v>0</v>
      </c>
      <c r="I13" s="120">
        <f t="shared" si="1"/>
        <v>321046633</v>
      </c>
    </row>
    <row r="14" spans="1:9" hidden="1" x14ac:dyDescent="0.2">
      <c r="A14" s="120" t="s">
        <v>108</v>
      </c>
      <c r="B14" s="26">
        <f>'[2]NEW GAA'!E14</f>
        <v>54715506</v>
      </c>
      <c r="C14" s="90">
        <f>'[2]NEW GAA'!AR14</f>
        <v>0</v>
      </c>
      <c r="D14" s="223">
        <f t="shared" ref="D14:D20" si="3">SUM(B14:C14)</f>
        <v>54715506</v>
      </c>
      <c r="E14" s="90">
        <f>[2]AUTO!BA14</f>
        <v>32456</v>
      </c>
      <c r="F14" s="120">
        <f>[2]UF!AF14</f>
        <v>0</v>
      </c>
      <c r="G14" s="120"/>
      <c r="H14" s="120">
        <f>'[2]CONT-RA10651'!AM14</f>
        <v>0</v>
      </c>
      <c r="I14" s="120">
        <f t="shared" si="1"/>
        <v>54747962</v>
      </c>
    </row>
    <row r="15" spans="1:9" hidden="1" x14ac:dyDescent="0.2">
      <c r="A15" s="120" t="s">
        <v>109</v>
      </c>
      <c r="B15" s="26">
        <f>'[2]NEW GAA'!E15</f>
        <v>245574498</v>
      </c>
      <c r="C15" s="90">
        <f>'[2]NEW GAA'!AR15</f>
        <v>22676</v>
      </c>
      <c r="D15" s="223">
        <f t="shared" si="3"/>
        <v>245597174</v>
      </c>
      <c r="E15" s="90">
        <f>[2]AUTO!BA15</f>
        <v>20701497</v>
      </c>
      <c r="F15" s="120">
        <f>[2]UF!AF15</f>
        <v>0</v>
      </c>
      <c r="G15" s="120"/>
      <c r="H15" s="120">
        <f>'[2]CONT-RA10651'!AM15</f>
        <v>0</v>
      </c>
      <c r="I15" s="120">
        <f t="shared" si="1"/>
        <v>266298671</v>
      </c>
    </row>
    <row r="16" spans="1:9" ht="13.5" customHeight="1" x14ac:dyDescent="0.2">
      <c r="A16" s="120" t="s">
        <v>110</v>
      </c>
      <c r="B16" s="26">
        <f>'[2]NEW GAA'!E16</f>
        <v>41816835</v>
      </c>
      <c r="C16" s="90">
        <f>'[2]NEW GAA'!AR16</f>
        <v>8710</v>
      </c>
      <c r="D16" s="223">
        <f t="shared" si="3"/>
        <v>41825545</v>
      </c>
      <c r="E16" s="90">
        <f>[2]AUTO!BA16</f>
        <v>2246603</v>
      </c>
      <c r="F16" s="120">
        <f>[2]UF!AF16</f>
        <v>0</v>
      </c>
      <c r="G16" s="120"/>
      <c r="H16" s="120">
        <f>'[2]CONT-RA10651'!AM16</f>
        <v>0</v>
      </c>
      <c r="I16" s="120">
        <f t="shared" si="1"/>
        <v>44072148</v>
      </c>
    </row>
    <row r="17" spans="1:9" ht="13.5" customHeight="1" x14ac:dyDescent="0.2">
      <c r="A17" s="120" t="s">
        <v>111</v>
      </c>
      <c r="B17" s="26">
        <f>'[2]NEW GAA'!E17</f>
        <v>760865</v>
      </c>
      <c r="C17" s="90">
        <f>'[2]NEW GAA'!AR17</f>
        <v>456</v>
      </c>
      <c r="D17" s="223">
        <f t="shared" si="3"/>
        <v>761321</v>
      </c>
      <c r="E17" s="90">
        <f>[2]AUTO!BA17</f>
        <v>28533</v>
      </c>
      <c r="F17" s="120">
        <f>[2]UF!AF17</f>
        <v>0</v>
      </c>
      <c r="G17" s="120"/>
      <c r="H17" s="120">
        <f>'[2]CONT-RA10651'!AM17</f>
        <v>0</v>
      </c>
      <c r="I17" s="120">
        <f t="shared" si="1"/>
        <v>789854</v>
      </c>
    </row>
    <row r="18" spans="1:9" x14ac:dyDescent="0.2">
      <c r="A18" s="120" t="s">
        <v>112</v>
      </c>
      <c r="B18" s="26">
        <f>'[2]NEW GAA'!E18</f>
        <v>21789635</v>
      </c>
      <c r="C18" s="90">
        <f>'[2]NEW GAA'!AR18</f>
        <v>556</v>
      </c>
      <c r="D18" s="223">
        <f t="shared" si="3"/>
        <v>21790191</v>
      </c>
      <c r="E18" s="90">
        <f>[2]AUTO!BA18</f>
        <v>331947</v>
      </c>
      <c r="F18" s="120">
        <f>[2]UF!AF18</f>
        <v>0</v>
      </c>
      <c r="G18" s="120"/>
      <c r="H18" s="120">
        <f>'[2]CONT-RA10651'!AM18</f>
        <v>0</v>
      </c>
      <c r="I18" s="120">
        <f t="shared" si="1"/>
        <v>22122138</v>
      </c>
    </row>
    <row r="19" spans="1:9" x14ac:dyDescent="0.2">
      <c r="A19" s="120" t="s">
        <v>113</v>
      </c>
      <c r="B19" s="26">
        <f>'[2]NEW GAA'!E19</f>
        <v>18342689</v>
      </c>
      <c r="C19" s="90">
        <f>'[2]NEW GAA'!AR19</f>
        <v>2649</v>
      </c>
      <c r="D19" s="223">
        <f t="shared" si="3"/>
        <v>18345338</v>
      </c>
      <c r="E19" s="90">
        <f>[2]AUTO!BA19</f>
        <v>847863</v>
      </c>
      <c r="F19" s="120">
        <f>[2]UF!AF19</f>
        <v>0</v>
      </c>
      <c r="G19" s="120"/>
      <c r="H19" s="120">
        <f>'[2]CONT-RA10651'!AM19</f>
        <v>0</v>
      </c>
      <c r="I19" s="120">
        <f t="shared" si="1"/>
        <v>19193201</v>
      </c>
    </row>
    <row r="20" spans="1:9" x14ac:dyDescent="0.2">
      <c r="A20" s="120" t="s">
        <v>114</v>
      </c>
      <c r="B20" s="26">
        <f>'[2]NEW GAA'!E20</f>
        <v>17540521</v>
      </c>
      <c r="C20" s="90">
        <f>'[2]NEW GAA'!AR20</f>
        <v>0</v>
      </c>
      <c r="D20" s="223">
        <f t="shared" si="3"/>
        <v>17540521</v>
      </c>
      <c r="E20" s="90">
        <f>[2]AUTO!BA20</f>
        <v>101426</v>
      </c>
      <c r="F20" s="120">
        <f>[2]UF!AF20</f>
        <v>0</v>
      </c>
      <c r="G20" s="120"/>
      <c r="H20" s="120">
        <f>'[2]CONT-RA10651'!AM20</f>
        <v>4712</v>
      </c>
      <c r="I20" s="120">
        <f t="shared" si="1"/>
        <v>17646659</v>
      </c>
    </row>
    <row r="21" spans="1:9" x14ac:dyDescent="0.2">
      <c r="A21" s="120" t="s">
        <v>115</v>
      </c>
      <c r="B21" s="26">
        <f t="shared" ref="B21:I21" si="4">SUM(B22:B23)</f>
        <v>67622714</v>
      </c>
      <c r="C21" s="90">
        <f t="shared" si="4"/>
        <v>3336</v>
      </c>
      <c r="D21" s="223">
        <f t="shared" si="4"/>
        <v>67626050</v>
      </c>
      <c r="E21" s="90">
        <f t="shared" si="4"/>
        <v>1315983</v>
      </c>
      <c r="F21" s="120">
        <f t="shared" si="4"/>
        <v>0</v>
      </c>
      <c r="G21" s="120">
        <f t="shared" si="4"/>
        <v>0</v>
      </c>
      <c r="H21" s="120">
        <f t="shared" si="4"/>
        <v>0</v>
      </c>
      <c r="I21" s="120">
        <f t="shared" si="4"/>
        <v>68942033</v>
      </c>
    </row>
    <row r="22" spans="1:9" hidden="1" x14ac:dyDescent="0.2">
      <c r="A22" s="120" t="s">
        <v>108</v>
      </c>
      <c r="B22" s="26">
        <f>'[2]NEW GAA'!E22</f>
        <v>37749495</v>
      </c>
      <c r="C22" s="90">
        <f>'[2]NEW GAA'!AR22</f>
        <v>519</v>
      </c>
      <c r="D22" s="223">
        <f>SUM(B22:C22)</f>
        <v>37750014</v>
      </c>
      <c r="E22" s="120">
        <f>[2]AUTO!BA22</f>
        <v>649621</v>
      </c>
      <c r="F22" s="120">
        <f>[2]UF!AF22</f>
        <v>0</v>
      </c>
      <c r="G22" s="120"/>
      <c r="H22" s="120">
        <f>'[2]CONT-RA10651'!AM22</f>
        <v>0</v>
      </c>
      <c r="I22" s="223">
        <f t="shared" si="1"/>
        <v>38399635</v>
      </c>
    </row>
    <row r="23" spans="1:9" hidden="1" x14ac:dyDescent="0.2">
      <c r="A23" s="120" t="s">
        <v>109</v>
      </c>
      <c r="B23" s="26">
        <f>'[2]NEW GAA'!E23</f>
        <v>29873219</v>
      </c>
      <c r="C23" s="90">
        <f>'[2]NEW GAA'!AR23</f>
        <v>2817</v>
      </c>
      <c r="D23" s="223">
        <f>SUM(B23:C23)</f>
        <v>29876036</v>
      </c>
      <c r="E23" s="120">
        <f>[2]AUTO!BA23</f>
        <v>666362</v>
      </c>
      <c r="F23" s="120">
        <f>[2]UF!AF23</f>
        <v>0</v>
      </c>
      <c r="G23" s="120"/>
      <c r="H23" s="120">
        <f>'[2]CONT-RA10651'!AM23</f>
        <v>0</v>
      </c>
      <c r="I23" s="223">
        <f t="shared" si="1"/>
        <v>30542398</v>
      </c>
    </row>
    <row r="24" spans="1:9" x14ac:dyDescent="0.2">
      <c r="A24" s="120" t="s">
        <v>116</v>
      </c>
      <c r="B24" s="26">
        <f>'[2]NEW GAA'!E24</f>
        <v>115258877</v>
      </c>
      <c r="C24" s="90">
        <f>'[2]NEW GAA'!AR24</f>
        <v>6800851</v>
      </c>
      <c r="D24" s="223">
        <f>SUM(B24:C24)</f>
        <v>122059728</v>
      </c>
      <c r="E24" s="120">
        <f>[2]AUTO!BA24</f>
        <v>370045</v>
      </c>
      <c r="F24" s="120">
        <f>[2]UF!AF24</f>
        <v>0</v>
      </c>
      <c r="G24" s="120"/>
      <c r="H24" s="120">
        <f>'[2]CONT-RA10651'!AM24</f>
        <v>0</v>
      </c>
      <c r="I24" s="120">
        <f t="shared" si="1"/>
        <v>122429773</v>
      </c>
    </row>
    <row r="25" spans="1:9" x14ac:dyDescent="0.2">
      <c r="A25" s="120" t="s">
        <v>117</v>
      </c>
      <c r="B25" s="26">
        <f>'[2]NEW GAA'!E25</f>
        <v>12153220</v>
      </c>
      <c r="C25" s="90">
        <f>'[2]NEW GAA'!AR25</f>
        <v>84239</v>
      </c>
      <c r="D25" s="223">
        <f>SUM(B25:C25)</f>
        <v>12237459</v>
      </c>
      <c r="E25" s="120">
        <f>[2]AUTO!BA25</f>
        <v>816067</v>
      </c>
      <c r="F25" s="120">
        <f>[2]UF!AF25</f>
        <v>0</v>
      </c>
      <c r="G25" s="120"/>
      <c r="H25" s="120">
        <f>'[2]CONT-RA10651'!AM25</f>
        <v>11946</v>
      </c>
      <c r="I25" s="120">
        <f t="shared" si="1"/>
        <v>13065472</v>
      </c>
    </row>
    <row r="26" spans="1:9" ht="12" customHeight="1" x14ac:dyDescent="0.2">
      <c r="A26" s="120" t="s">
        <v>118</v>
      </c>
      <c r="B26" s="26">
        <f t="shared" ref="B26:I26" si="5">SUM(B27:B28)</f>
        <v>15299579</v>
      </c>
      <c r="C26" s="90">
        <f t="shared" si="5"/>
        <v>5283</v>
      </c>
      <c r="D26" s="223">
        <f t="shared" si="5"/>
        <v>15304862</v>
      </c>
      <c r="E26" s="120">
        <f t="shared" si="5"/>
        <v>292916</v>
      </c>
      <c r="F26" s="120">
        <f t="shared" si="5"/>
        <v>0</v>
      </c>
      <c r="G26" s="120">
        <f t="shared" si="5"/>
        <v>0</v>
      </c>
      <c r="H26" s="120">
        <f t="shared" si="5"/>
        <v>0</v>
      </c>
      <c r="I26" s="120">
        <f t="shared" si="5"/>
        <v>15597778</v>
      </c>
    </row>
    <row r="27" spans="1:9" hidden="1" x14ac:dyDescent="0.2">
      <c r="A27" s="120" t="s">
        <v>108</v>
      </c>
      <c r="B27" s="26">
        <f>'[2]NEW GAA'!E27</f>
        <v>11367806</v>
      </c>
      <c r="C27" s="90">
        <f>'[2]NEW GAA'!AR27</f>
        <v>4084</v>
      </c>
      <c r="D27" s="223">
        <f>SUM(B27:C27)</f>
        <v>11371890</v>
      </c>
      <c r="E27" s="120">
        <f>[2]AUTO!BA27</f>
        <v>183445</v>
      </c>
      <c r="F27" s="120">
        <f>[2]UF!AF27</f>
        <v>0</v>
      </c>
      <c r="G27" s="120"/>
      <c r="H27" s="120">
        <f>'[2]CONT-RA10651'!AM27</f>
        <v>0</v>
      </c>
      <c r="I27" s="120">
        <f t="shared" si="1"/>
        <v>11555335</v>
      </c>
    </row>
    <row r="28" spans="1:9" hidden="1" x14ac:dyDescent="0.2">
      <c r="A28" s="120" t="s">
        <v>109</v>
      </c>
      <c r="B28" s="26">
        <f>'[2]NEW GAA'!E28</f>
        <v>3931773</v>
      </c>
      <c r="C28" s="90">
        <f>'[2]NEW GAA'!AR28</f>
        <v>1199</v>
      </c>
      <c r="D28" s="223">
        <f>SUM(B28:C28)</f>
        <v>3932972</v>
      </c>
      <c r="E28" s="120">
        <f>[2]AUTO!BA28</f>
        <v>109471</v>
      </c>
      <c r="F28" s="120">
        <f>[2]UF!AF28</f>
        <v>0</v>
      </c>
      <c r="G28" s="120"/>
      <c r="H28" s="120">
        <f>'[2]CONT-RA10651'!AM28</f>
        <v>0</v>
      </c>
      <c r="I28" s="120">
        <f t="shared" si="1"/>
        <v>4042443</v>
      </c>
    </row>
    <row r="29" spans="1:9" x14ac:dyDescent="0.2">
      <c r="A29" s="120" t="s">
        <v>119</v>
      </c>
      <c r="B29" s="26">
        <f>'[2]NEW GAA'!E29</f>
        <v>91593187</v>
      </c>
      <c r="C29" s="90">
        <f>'[2]NEW GAA'!AR29</f>
        <v>10934169</v>
      </c>
      <c r="D29" s="223">
        <f>SUM(B29:C29)</f>
        <v>102527356</v>
      </c>
      <c r="E29" s="120">
        <f>[2]AUTO!BA29</f>
        <v>483605</v>
      </c>
      <c r="F29" s="120">
        <f>[2]UF!AF29</f>
        <v>0</v>
      </c>
      <c r="G29" s="120">
        <f>'[2]CONT-RA10651'!B29</f>
        <v>864320</v>
      </c>
      <c r="H29" s="120">
        <f>'[2]CONT-RA10651'!AM29</f>
        <v>35210</v>
      </c>
      <c r="I29" s="223">
        <f t="shared" si="1"/>
        <v>103910491</v>
      </c>
    </row>
    <row r="30" spans="1:9" x14ac:dyDescent="0.2">
      <c r="A30" s="120" t="s">
        <v>120</v>
      </c>
      <c r="B30" s="26">
        <f t="shared" ref="B30:I30" si="6">SUM(B31:B32)</f>
        <v>375499465</v>
      </c>
      <c r="C30" s="90">
        <f t="shared" si="6"/>
        <v>33176</v>
      </c>
      <c r="D30" s="223">
        <f t="shared" si="6"/>
        <v>375532641</v>
      </c>
      <c r="E30" s="90">
        <f t="shared" si="6"/>
        <v>604038</v>
      </c>
      <c r="F30" s="120">
        <f t="shared" si="6"/>
        <v>0</v>
      </c>
      <c r="G30" s="120">
        <f t="shared" si="6"/>
        <v>0</v>
      </c>
      <c r="H30" s="120">
        <f t="shared" si="6"/>
        <v>66447</v>
      </c>
      <c r="I30" s="120">
        <f t="shared" si="6"/>
        <v>376203126</v>
      </c>
    </row>
    <row r="31" spans="1:9" hidden="1" x14ac:dyDescent="0.2">
      <c r="A31" s="120" t="s">
        <v>108</v>
      </c>
      <c r="B31" s="26">
        <f>'[2]NEW GAA'!E31</f>
        <v>143111739</v>
      </c>
      <c r="C31" s="90">
        <f>'[2]NEW GAA'!AR31</f>
        <v>1025</v>
      </c>
      <c r="D31" s="223">
        <f t="shared" ref="D31:D47" si="7">SUM(B31:C31)</f>
        <v>143112764</v>
      </c>
      <c r="E31" s="90">
        <f>[2]AUTO!BA31</f>
        <v>156438</v>
      </c>
      <c r="F31" s="120">
        <f>[2]UF!AF31</f>
        <v>0</v>
      </c>
      <c r="G31" s="120"/>
      <c r="H31" s="120">
        <f>'[2]CONT-RA10651'!AM31</f>
        <v>66447</v>
      </c>
      <c r="I31" s="120">
        <f t="shared" si="1"/>
        <v>143335649</v>
      </c>
    </row>
    <row r="32" spans="1:9" hidden="1" x14ac:dyDescent="0.2">
      <c r="A32" s="120" t="s">
        <v>109</v>
      </c>
      <c r="B32" s="26">
        <f>'[2]NEW GAA'!E32</f>
        <v>232387726</v>
      </c>
      <c r="C32" s="90">
        <f>'[2]NEW GAA'!AR32</f>
        <v>32151</v>
      </c>
      <c r="D32" s="223">
        <f t="shared" si="7"/>
        <v>232419877</v>
      </c>
      <c r="E32" s="90">
        <f>[2]AUTO!BA32</f>
        <v>447600</v>
      </c>
      <c r="F32" s="120">
        <f>[2]UF!AF32</f>
        <v>0</v>
      </c>
      <c r="G32" s="120"/>
      <c r="H32" s="120">
        <f>'[2]CONT-RA10651'!AM32</f>
        <v>0</v>
      </c>
      <c r="I32" s="120">
        <f t="shared" si="1"/>
        <v>232867477</v>
      </c>
    </row>
    <row r="33" spans="1:155" x14ac:dyDescent="0.2">
      <c r="A33" s="120" t="s">
        <v>121</v>
      </c>
      <c r="B33" s="26">
        <f>'[2]NEW GAA'!E33</f>
        <v>17889069</v>
      </c>
      <c r="C33" s="90">
        <f>'[2]NEW GAA'!AR33</f>
        <v>6090</v>
      </c>
      <c r="D33" s="223">
        <f t="shared" si="7"/>
        <v>17895159</v>
      </c>
      <c r="E33" s="90">
        <f>[2]AUTO!BA33</f>
        <v>187826</v>
      </c>
      <c r="F33" s="120">
        <f>[2]UF!AF33</f>
        <v>0</v>
      </c>
      <c r="G33" s="120"/>
      <c r="H33" s="120">
        <f>'[2]CONT-RA10651'!AM33</f>
        <v>0</v>
      </c>
      <c r="I33" s="120">
        <f t="shared" si="1"/>
        <v>18082985</v>
      </c>
    </row>
    <row r="34" spans="1:155" x14ac:dyDescent="0.2">
      <c r="A34" s="120" t="s">
        <v>122</v>
      </c>
      <c r="B34" s="26">
        <f>'[2]NEW GAA'!E34</f>
        <v>108193052</v>
      </c>
      <c r="C34" s="90">
        <f>'[2]NEW GAA'!AR34</f>
        <v>2292</v>
      </c>
      <c r="D34" s="223">
        <f t="shared" si="7"/>
        <v>108195344</v>
      </c>
      <c r="E34" s="90">
        <f>[2]AUTO!BA34</f>
        <v>94553</v>
      </c>
      <c r="F34" s="120">
        <f>[2]UF!AF34</f>
        <v>0</v>
      </c>
      <c r="G34" s="120"/>
      <c r="H34" s="120">
        <f>'[2]CONT-RA10651'!AM34</f>
        <v>0</v>
      </c>
      <c r="I34" s="120">
        <f t="shared" si="1"/>
        <v>108289897</v>
      </c>
    </row>
    <row r="35" spans="1:155" x14ac:dyDescent="0.2">
      <c r="A35" s="120" t="s">
        <v>123</v>
      </c>
      <c r="B35" s="26">
        <f>'[2]NEW GAA'!E35</f>
        <v>3597778</v>
      </c>
      <c r="C35" s="90">
        <f>'[2]NEW GAA'!AR35</f>
        <v>0</v>
      </c>
      <c r="D35" s="223">
        <f t="shared" si="7"/>
        <v>3597778</v>
      </c>
      <c r="E35" s="90">
        <f>[2]AUTO!BA35</f>
        <v>24867</v>
      </c>
      <c r="F35" s="120">
        <f>[2]UF!AF35</f>
        <v>0</v>
      </c>
      <c r="G35" s="120"/>
      <c r="H35" s="120">
        <f>'[2]CONT-RA10651'!AM35</f>
        <v>0</v>
      </c>
      <c r="I35" s="120">
        <f t="shared" si="1"/>
        <v>3622645</v>
      </c>
    </row>
    <row r="36" spans="1:155" x14ac:dyDescent="0.2">
      <c r="A36" s="120" t="s">
        <v>124</v>
      </c>
      <c r="B36" s="26">
        <f>'[2]NEW GAA'!E36</f>
        <v>4149460</v>
      </c>
      <c r="C36" s="90">
        <f>'[2]NEW GAA'!AR36</f>
        <v>566</v>
      </c>
      <c r="D36" s="223">
        <f t="shared" si="7"/>
        <v>4150026</v>
      </c>
      <c r="E36" s="90">
        <f>[2]AUTO!BA36</f>
        <v>90409</v>
      </c>
      <c r="F36" s="120">
        <f>[2]UF!AF36</f>
        <v>0</v>
      </c>
      <c r="G36" s="120"/>
      <c r="H36" s="120">
        <f>'[2]CONT-RA10651'!AM36</f>
        <v>0</v>
      </c>
      <c r="I36" s="120">
        <f t="shared" si="1"/>
        <v>4240435</v>
      </c>
    </row>
    <row r="37" spans="1:155" x14ac:dyDescent="0.2">
      <c r="A37" s="120" t="s">
        <v>125</v>
      </c>
      <c r="B37" s="26">
        <f>'[2]NEW GAA'!E37</f>
        <v>41745085</v>
      </c>
      <c r="C37" s="90">
        <f>'[2]NEW GAA'!AR37</f>
        <v>170017</v>
      </c>
      <c r="D37" s="223">
        <f t="shared" si="7"/>
        <v>41915102</v>
      </c>
      <c r="E37" s="90">
        <f>[2]AUTO!BA37</f>
        <v>736231</v>
      </c>
      <c r="F37" s="120">
        <f>[2]UF!AF37</f>
        <v>0</v>
      </c>
      <c r="G37" s="120"/>
      <c r="H37" s="120">
        <f>'[2]CONT-RA10651'!AM37</f>
        <v>0</v>
      </c>
      <c r="I37" s="120">
        <f t="shared" si="1"/>
        <v>42651333</v>
      </c>
    </row>
    <row r="38" spans="1:155" x14ac:dyDescent="0.2">
      <c r="A38" s="120" t="s">
        <v>126</v>
      </c>
      <c r="B38" s="26">
        <f>'[2]NEW GAA'!E38</f>
        <v>5264014</v>
      </c>
      <c r="C38" s="90">
        <f>'[2]NEW GAA'!AR38</f>
        <v>8907</v>
      </c>
      <c r="D38" s="223">
        <f t="shared" si="7"/>
        <v>5272921</v>
      </c>
      <c r="E38" s="90">
        <f>[2]AUTO!BA38</f>
        <v>143473</v>
      </c>
      <c r="F38" s="120">
        <f>[2]UF!AF38</f>
        <v>0</v>
      </c>
      <c r="G38" s="120"/>
      <c r="H38" s="120">
        <f>'[2]CONT-RA10651'!AM38</f>
        <v>0</v>
      </c>
      <c r="I38" s="120">
        <f t="shared" si="1"/>
        <v>5416394</v>
      </c>
    </row>
    <row r="39" spans="1:155" x14ac:dyDescent="0.2">
      <c r="A39" s="120" t="s">
        <v>127</v>
      </c>
      <c r="B39" s="26">
        <f>'[2]NEW GAA'!E39</f>
        <v>1047724</v>
      </c>
      <c r="C39" s="90">
        <f>'[2]NEW GAA'!AR39</f>
        <v>0</v>
      </c>
      <c r="D39" s="223">
        <f t="shared" si="7"/>
        <v>1047724</v>
      </c>
      <c r="E39" s="90">
        <f>[2]AUTO!BA39</f>
        <v>43996</v>
      </c>
      <c r="F39" s="120">
        <f>[2]UF!AF39</f>
        <v>0</v>
      </c>
      <c r="G39" s="120"/>
      <c r="H39" s="120">
        <f>'[2]CONT-RA10651'!AM39</f>
        <v>7546</v>
      </c>
      <c r="I39" s="120">
        <f t="shared" si="1"/>
        <v>1099266</v>
      </c>
    </row>
    <row r="40" spans="1:155" x14ac:dyDescent="0.2">
      <c r="A40" s="120" t="s">
        <v>151</v>
      </c>
      <c r="B40" s="26">
        <f>'[2]NEW GAA'!E40</f>
        <v>26628725</v>
      </c>
      <c r="C40" s="90">
        <f>'[2]NEW GAA'!AR40</f>
        <v>6424</v>
      </c>
      <c r="D40" s="223">
        <f t="shared" si="7"/>
        <v>26635149</v>
      </c>
      <c r="E40" s="90">
        <f>[2]AUTO!BA40</f>
        <v>206597</v>
      </c>
      <c r="F40" s="120">
        <f>[2]UF!AF40</f>
        <v>0</v>
      </c>
      <c r="G40" s="120"/>
      <c r="H40" s="120">
        <f>'[2]CONT-RA10651'!AM40</f>
        <v>0</v>
      </c>
      <c r="I40" s="120">
        <f t="shared" si="1"/>
        <v>26841746</v>
      </c>
    </row>
    <row r="41" spans="1:155" x14ac:dyDescent="0.2">
      <c r="A41" s="120" t="s">
        <v>128</v>
      </c>
      <c r="B41" s="26">
        <f>'[2]NEW GAA'!E41</f>
        <v>2883</v>
      </c>
      <c r="C41" s="90">
        <f>'[2]NEW GAA'!AR41</f>
        <v>0</v>
      </c>
      <c r="D41" s="223">
        <f t="shared" si="7"/>
        <v>2883</v>
      </c>
      <c r="E41" s="90">
        <f>[2]AUTO!BA41</f>
        <v>0</v>
      </c>
      <c r="F41" s="120">
        <f>[2]UF!AF41</f>
        <v>0</v>
      </c>
      <c r="G41" s="120"/>
      <c r="H41" s="120">
        <f>'[2]CONT-RA10651'!AM41</f>
        <v>0</v>
      </c>
      <c r="I41" s="120">
        <f t="shared" si="1"/>
        <v>2883</v>
      </c>
    </row>
    <row r="42" spans="1:155" x14ac:dyDescent="0.2">
      <c r="A42" s="120" t="s">
        <v>129</v>
      </c>
      <c r="B42" s="26">
        <f>'[2]NEW GAA'!E42</f>
        <v>25280104</v>
      </c>
      <c r="C42" s="90">
        <f>'[2]NEW GAA'!AR42</f>
        <v>7123</v>
      </c>
      <c r="D42" s="223">
        <f t="shared" si="7"/>
        <v>25287227</v>
      </c>
      <c r="E42" s="90">
        <f>[2]AUTO!BA42</f>
        <v>783610</v>
      </c>
      <c r="F42" s="120">
        <f>[2]UF!AF42</f>
        <v>0</v>
      </c>
      <c r="G42" s="120"/>
      <c r="H42" s="120">
        <f>'[2]CONT-RA10651'!AM42</f>
        <v>0</v>
      </c>
      <c r="I42" s="120">
        <f t="shared" si="1"/>
        <v>26070837</v>
      </c>
    </row>
    <row r="43" spans="1:155" x14ac:dyDescent="0.2">
      <c r="A43" s="120" t="s">
        <v>130</v>
      </c>
      <c r="B43" s="26">
        <f>'[2]NEW GAA'!E43</f>
        <v>1250763</v>
      </c>
      <c r="C43" s="90">
        <f>'[2]NEW GAA'!AR43</f>
        <v>0</v>
      </c>
      <c r="D43" s="223">
        <f t="shared" si="7"/>
        <v>1250763</v>
      </c>
      <c r="E43" s="90">
        <f>[2]AUTO!BA43</f>
        <v>62041</v>
      </c>
      <c r="F43" s="120">
        <f>[2]UF!AF43</f>
        <v>0</v>
      </c>
      <c r="G43" s="120"/>
      <c r="H43" s="120">
        <f>'[2]CONT-RA10651'!AM43</f>
        <v>0</v>
      </c>
      <c r="I43" s="120">
        <f t="shared" si="1"/>
        <v>1312804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334"/>
      <c r="CQ43" s="334"/>
      <c r="CR43" s="334"/>
      <c r="CS43" s="334"/>
      <c r="CT43" s="334"/>
      <c r="CU43" s="334"/>
      <c r="CV43" s="334"/>
      <c r="CW43" s="334"/>
      <c r="CX43" s="334"/>
      <c r="CY43" s="334"/>
      <c r="CZ43" s="334"/>
      <c r="DA43" s="334"/>
      <c r="DB43" s="334"/>
      <c r="DC43" s="334"/>
      <c r="DD43" s="334"/>
      <c r="DE43" s="334"/>
      <c r="DF43" s="334"/>
      <c r="DG43" s="334"/>
      <c r="DH43" s="334"/>
      <c r="DI43" s="334"/>
      <c r="DJ43" s="334"/>
      <c r="DK43" s="334"/>
      <c r="DL43" s="334"/>
      <c r="DM43" s="334"/>
      <c r="DN43" s="334"/>
      <c r="DO43" s="334"/>
      <c r="DP43" s="334"/>
      <c r="DQ43" s="334"/>
      <c r="DR43" s="334"/>
      <c r="DS43" s="334"/>
      <c r="DT43" s="334"/>
      <c r="DU43" s="334"/>
      <c r="DV43" s="334"/>
      <c r="DW43" s="334"/>
      <c r="DX43" s="334"/>
      <c r="DY43" s="334"/>
      <c r="DZ43" s="334"/>
      <c r="EA43" s="334"/>
      <c r="EB43" s="334"/>
      <c r="EC43" s="334"/>
      <c r="ED43" s="334"/>
      <c r="EE43" s="334"/>
      <c r="EF43" s="334"/>
      <c r="EG43" s="334"/>
      <c r="EH43" s="334"/>
      <c r="EI43" s="334"/>
      <c r="EJ43" s="334"/>
      <c r="EK43" s="334"/>
      <c r="EL43" s="334"/>
      <c r="EM43" s="334"/>
      <c r="EN43" s="334"/>
      <c r="EO43" s="334"/>
      <c r="EP43" s="334"/>
      <c r="EQ43" s="334"/>
      <c r="ER43" s="334"/>
      <c r="ES43" s="334"/>
      <c r="ET43" s="334"/>
      <c r="EU43" s="334"/>
      <c r="EV43" s="334"/>
      <c r="EW43" s="334"/>
      <c r="EX43" s="334"/>
      <c r="EY43" s="334"/>
    </row>
    <row r="44" spans="1:155" x14ac:dyDescent="0.2">
      <c r="A44" s="120" t="s">
        <v>131</v>
      </c>
      <c r="B44" s="26">
        <f>'[2]NEW GAA'!E44</f>
        <v>8229012</v>
      </c>
      <c r="C44" s="90">
        <f>'[2]NEW GAA'!AR44</f>
        <v>6108</v>
      </c>
      <c r="D44" s="223">
        <f t="shared" si="7"/>
        <v>8235120</v>
      </c>
      <c r="E44" s="90">
        <f>[2]AUTO!BA44</f>
        <v>405468</v>
      </c>
      <c r="F44" s="120">
        <f>[2]UF!AF44</f>
        <v>0</v>
      </c>
      <c r="G44" s="120"/>
      <c r="H44" s="120">
        <f>'[2]CONT-RA10651'!AM44</f>
        <v>0</v>
      </c>
      <c r="I44" s="120">
        <f t="shared" si="1"/>
        <v>8640588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</row>
    <row r="45" spans="1:155" x14ac:dyDescent="0.2">
      <c r="A45" s="120" t="s">
        <v>132</v>
      </c>
      <c r="B45" s="26">
        <f>'[2]NEW GAA'!E45</f>
        <v>16004848</v>
      </c>
      <c r="C45" s="90">
        <f>'[2]NEW GAA'!AR45</f>
        <v>0</v>
      </c>
      <c r="D45" s="223">
        <f t="shared" si="7"/>
        <v>16004848</v>
      </c>
      <c r="E45" s="90">
        <f>[2]AUTO!BA45</f>
        <v>150197</v>
      </c>
      <c r="F45" s="120">
        <f>[2]UF!AF45</f>
        <v>0</v>
      </c>
      <c r="G45" s="120"/>
      <c r="H45" s="120">
        <f>'[2]CONT-RA10651'!AM45</f>
        <v>0</v>
      </c>
      <c r="I45" s="120">
        <f t="shared" si="1"/>
        <v>16155045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</row>
    <row r="46" spans="1:155" x14ac:dyDescent="0.2">
      <c r="A46" s="120" t="s">
        <v>133</v>
      </c>
      <c r="B46" s="26">
        <f>'[2]NEW GAA'!E46</f>
        <v>1995792</v>
      </c>
      <c r="C46" s="90">
        <f>'[2]NEW GAA'!AR46</f>
        <v>0</v>
      </c>
      <c r="D46" s="223">
        <f t="shared" si="7"/>
        <v>1995792</v>
      </c>
      <c r="E46" s="90">
        <f>[2]AUTO!BA46</f>
        <v>61133</v>
      </c>
      <c r="F46" s="120">
        <f>[2]UF!AF46</f>
        <v>0</v>
      </c>
      <c r="G46" s="120"/>
      <c r="H46" s="120">
        <f>'[2]CONT-RA10651'!AM46</f>
        <v>0</v>
      </c>
      <c r="I46" s="120">
        <f t="shared" si="1"/>
        <v>2056925</v>
      </c>
    </row>
    <row r="47" spans="1:155" x14ac:dyDescent="0.2">
      <c r="A47" s="120" t="s">
        <v>134</v>
      </c>
      <c r="B47" s="26">
        <f>'[2]NEW GAA'!E47</f>
        <v>395231</v>
      </c>
      <c r="C47" s="90">
        <f>'[2]NEW GAA'!AR47</f>
        <v>0</v>
      </c>
      <c r="D47" s="223">
        <f t="shared" si="7"/>
        <v>395231</v>
      </c>
      <c r="E47" s="90">
        <f>[2]AUTO!BA47</f>
        <v>20355</v>
      </c>
      <c r="F47" s="120">
        <f>[2]UF!AF47</f>
        <v>0</v>
      </c>
      <c r="G47" s="120"/>
      <c r="H47" s="120">
        <f>'[2]CONT-RA10651'!AM47</f>
        <v>0</v>
      </c>
      <c r="I47" s="120">
        <f t="shared" si="1"/>
        <v>415586</v>
      </c>
    </row>
    <row r="48" spans="1:155" hidden="1" x14ac:dyDescent="0.2">
      <c r="A48" s="120"/>
      <c r="B48" s="26"/>
      <c r="C48" s="90"/>
      <c r="D48" s="223"/>
      <c r="E48" s="90"/>
      <c r="F48" s="120"/>
      <c r="G48" s="120"/>
      <c r="H48" s="120"/>
      <c r="I48" s="120">
        <f t="shared" si="1"/>
        <v>0</v>
      </c>
    </row>
    <row r="49" spans="1:9" x14ac:dyDescent="0.2">
      <c r="A49" s="120" t="s">
        <v>135</v>
      </c>
      <c r="B49" s="93">
        <f t="shared" ref="B49:H49" si="8">SUM(B50:B53)+SUM(B56:B68)+SUM(B73:B88)</f>
        <v>13815211</v>
      </c>
      <c r="C49" s="335">
        <f t="shared" si="8"/>
        <v>7845</v>
      </c>
      <c r="D49" s="336">
        <f t="shared" si="8"/>
        <v>13823056</v>
      </c>
      <c r="E49" s="335">
        <f t="shared" si="8"/>
        <v>3083750</v>
      </c>
      <c r="F49" s="92">
        <f t="shared" si="8"/>
        <v>0</v>
      </c>
      <c r="G49" s="92">
        <f t="shared" si="8"/>
        <v>0</v>
      </c>
      <c r="H49" s="92">
        <f t="shared" si="8"/>
        <v>0</v>
      </c>
      <c r="I49" s="337">
        <f t="shared" si="1"/>
        <v>16906806</v>
      </c>
    </row>
    <row r="50" spans="1:9" x14ac:dyDescent="0.2">
      <c r="A50" s="120" t="s">
        <v>53</v>
      </c>
      <c r="B50" s="26">
        <f>'[2]NEW GAA'!E50</f>
        <v>69233</v>
      </c>
      <c r="C50" s="90">
        <f>'[2]NEW GAA'!AR50</f>
        <v>0</v>
      </c>
      <c r="D50" s="223">
        <f>SUM(B50:C50)</f>
        <v>69233</v>
      </c>
      <c r="E50" s="90">
        <f>[2]AUTO!BA50</f>
        <v>0</v>
      </c>
      <c r="F50" s="120">
        <f>[2]UF!AF50</f>
        <v>0</v>
      </c>
      <c r="G50" s="120"/>
      <c r="H50" s="120">
        <f>'[2]CONT-RA10651'!AM50</f>
        <v>0</v>
      </c>
      <c r="I50" s="120">
        <f t="shared" si="1"/>
        <v>69233</v>
      </c>
    </row>
    <row r="51" spans="1:9" x14ac:dyDescent="0.2">
      <c r="A51" s="120" t="s">
        <v>54</v>
      </c>
      <c r="B51" s="26">
        <f>'[2]NEW GAA'!E51</f>
        <v>93952</v>
      </c>
      <c r="C51" s="90">
        <f>'[2]NEW GAA'!AR51</f>
        <v>0</v>
      </c>
      <c r="D51" s="223">
        <f>SUM(B51:C51)</f>
        <v>93952</v>
      </c>
      <c r="E51" s="90">
        <f>[2]AUTO!BA51</f>
        <v>1665</v>
      </c>
      <c r="F51" s="120">
        <f>[2]UF!AF51</f>
        <v>0</v>
      </c>
      <c r="G51" s="120"/>
      <c r="H51" s="120">
        <f>'[2]CONT-RA10651'!AM51</f>
        <v>0</v>
      </c>
      <c r="I51" s="120">
        <f t="shared" si="1"/>
        <v>95617</v>
      </c>
    </row>
    <row r="52" spans="1:9" x14ac:dyDescent="0.2">
      <c r="A52" s="120" t="s">
        <v>55</v>
      </c>
      <c r="B52" s="26">
        <f>'[2]NEW GAA'!E52</f>
        <v>83814</v>
      </c>
      <c r="C52" s="90">
        <f>'[2]NEW GAA'!AR52</f>
        <v>0</v>
      </c>
      <c r="D52" s="223">
        <f>SUM(B52:C52)</f>
        <v>83814</v>
      </c>
      <c r="E52" s="90">
        <f>[2]AUTO!BA52</f>
        <v>2566</v>
      </c>
      <c r="F52" s="120">
        <f>[2]UF!AF52</f>
        <v>0</v>
      </c>
      <c r="G52" s="120"/>
      <c r="H52" s="120">
        <f>'[2]CONT-RA10651'!AM52</f>
        <v>0</v>
      </c>
      <c r="I52" s="120">
        <f t="shared" si="1"/>
        <v>86380</v>
      </c>
    </row>
    <row r="53" spans="1:9" x14ac:dyDescent="0.2">
      <c r="A53" s="120" t="s">
        <v>56</v>
      </c>
      <c r="B53" s="26">
        <f t="shared" ref="B53:F53" si="9">+B54+B55</f>
        <v>5510532</v>
      </c>
      <c r="C53" s="90">
        <f t="shared" si="9"/>
        <v>0</v>
      </c>
      <c r="D53" s="223">
        <f t="shared" si="9"/>
        <v>5510532</v>
      </c>
      <c r="E53" s="90">
        <f t="shared" si="9"/>
        <v>2022338</v>
      </c>
      <c r="F53" s="120">
        <f t="shared" si="9"/>
        <v>0</v>
      </c>
      <c r="G53" s="120"/>
      <c r="H53" s="120">
        <f>[2]SUPPL!L53</f>
        <v>0</v>
      </c>
      <c r="I53" s="120">
        <f t="shared" si="1"/>
        <v>7532870</v>
      </c>
    </row>
    <row r="54" spans="1:9" hidden="1" x14ac:dyDescent="0.2">
      <c r="A54" s="120" t="s">
        <v>136</v>
      </c>
      <c r="B54" s="26">
        <f>'[2]NEW GAA'!E54</f>
        <v>5277786</v>
      </c>
      <c r="C54" s="90">
        <f>'[2]NEW GAA'!AR54</f>
        <v>0</v>
      </c>
      <c r="D54" s="223">
        <f>SUM(B54:C54)</f>
        <v>5277786</v>
      </c>
      <c r="E54" s="90">
        <f>[2]AUTO!BA54</f>
        <v>2008358</v>
      </c>
      <c r="F54" s="120">
        <f>[2]UF!AF54</f>
        <v>0</v>
      </c>
      <c r="G54" s="120"/>
      <c r="H54" s="120">
        <f>'[2]CONT-RA10651'!AM54</f>
        <v>0</v>
      </c>
      <c r="I54" s="120">
        <f t="shared" si="1"/>
        <v>7286144</v>
      </c>
    </row>
    <row r="55" spans="1:9" hidden="1" x14ac:dyDescent="0.2">
      <c r="A55" s="120" t="s">
        <v>137</v>
      </c>
      <c r="B55" s="26">
        <f>'[2]NEW GAA'!E55</f>
        <v>232746</v>
      </c>
      <c r="C55" s="90">
        <f>'[2]NEW GAA'!AR55</f>
        <v>0</v>
      </c>
      <c r="D55" s="223">
        <f>SUM(B55:C55)</f>
        <v>232746</v>
      </c>
      <c r="E55" s="90">
        <f>[2]AUTO!BA55</f>
        <v>13980</v>
      </c>
      <c r="F55" s="120">
        <f>[2]UF!AF55</f>
        <v>0</v>
      </c>
      <c r="G55" s="120"/>
      <c r="H55" s="120">
        <f>'[2]CONT-RA10651'!AM55</f>
        <v>0</v>
      </c>
      <c r="I55" s="120">
        <f t="shared" si="1"/>
        <v>246726</v>
      </c>
    </row>
    <row r="56" spans="1:9" x14ac:dyDescent="0.2">
      <c r="A56" s="120" t="s">
        <v>59</v>
      </c>
      <c r="B56" s="26">
        <f>'[2]NEW GAA'!E56</f>
        <v>63093</v>
      </c>
      <c r="C56" s="90">
        <f>'[2]NEW GAA'!AR56</f>
        <v>42</v>
      </c>
      <c r="D56" s="223">
        <f>SUM(B56:C56)</f>
        <v>63135</v>
      </c>
      <c r="E56" s="90">
        <f>[2]AUTO!BA56</f>
        <v>2555</v>
      </c>
      <c r="F56" s="120">
        <f>[2]UF!AF56</f>
        <v>0</v>
      </c>
      <c r="G56" s="120"/>
      <c r="H56" s="120">
        <f>'[2]CONT-RA10651'!AM56</f>
        <v>0</v>
      </c>
      <c r="I56" s="120">
        <f t="shared" si="1"/>
        <v>65690</v>
      </c>
    </row>
    <row r="57" spans="1:9" x14ac:dyDescent="0.2">
      <c r="A57" s="120" t="s">
        <v>60</v>
      </c>
      <c r="B57" s="26">
        <f>'[2]NEW GAA'!E57</f>
        <v>115054</v>
      </c>
      <c r="C57" s="90">
        <f>'[2]NEW GAA'!AR57</f>
        <v>258</v>
      </c>
      <c r="D57" s="223">
        <f>SUM(B57:C57)</f>
        <v>115312</v>
      </c>
      <c r="E57" s="90">
        <f>[2]AUTO!BA57</f>
        <v>3743</v>
      </c>
      <c r="F57" s="120">
        <f>[2]UF!AF57</f>
        <v>0</v>
      </c>
      <c r="G57" s="120"/>
      <c r="H57" s="120">
        <f>'[2]CONT-RA10651'!AM57</f>
        <v>0</v>
      </c>
      <c r="I57" s="120">
        <f t="shared" si="1"/>
        <v>119055</v>
      </c>
    </row>
    <row r="58" spans="1:9" x14ac:dyDescent="0.2">
      <c r="A58" s="120" t="s">
        <v>61</v>
      </c>
      <c r="B58" s="26">
        <f>'[2]NEW GAA'!E58</f>
        <v>358985</v>
      </c>
      <c r="C58" s="90">
        <f>'[2]NEW GAA'!AR58</f>
        <v>6651</v>
      </c>
      <c r="D58" s="223">
        <f t="shared" ref="D58:D67" si="10">SUM(B58:C58)</f>
        <v>365636</v>
      </c>
      <c r="E58" s="90">
        <f>[2]AUTO!BA58</f>
        <v>10247</v>
      </c>
      <c r="F58" s="120">
        <f>[2]UF!AF58</f>
        <v>0</v>
      </c>
      <c r="G58" s="120"/>
      <c r="H58" s="120">
        <f>'[2]CONT-RA10651'!AM58</f>
        <v>0</v>
      </c>
      <c r="I58" s="120">
        <f t="shared" ref="I58:I67" si="11">SUM(D58:H58)</f>
        <v>375883</v>
      </c>
    </row>
    <row r="59" spans="1:9" x14ac:dyDescent="0.2">
      <c r="A59" s="120" t="s">
        <v>62</v>
      </c>
      <c r="B59" s="26">
        <f>'[2]NEW GAA'!E59</f>
        <v>51557</v>
      </c>
      <c r="C59" s="90">
        <f>'[2]NEW GAA'!AR59</f>
        <v>0</v>
      </c>
      <c r="D59" s="223">
        <f t="shared" si="10"/>
        <v>51557</v>
      </c>
      <c r="E59" s="90">
        <f>[2]AUTO!BA59</f>
        <v>13954</v>
      </c>
      <c r="F59" s="120">
        <f>[2]UF!AF59</f>
        <v>0</v>
      </c>
      <c r="G59" s="120"/>
      <c r="H59" s="120">
        <f>'[2]CONT-RA10651'!AM59</f>
        <v>0</v>
      </c>
      <c r="I59" s="120">
        <f t="shared" si="11"/>
        <v>65511</v>
      </c>
    </row>
    <row r="60" spans="1:9" x14ac:dyDescent="0.2">
      <c r="A60" s="120" t="s">
        <v>211</v>
      </c>
      <c r="B60" s="26">
        <f>'[2]NEW GAA'!E60</f>
        <v>75939</v>
      </c>
      <c r="C60" s="90">
        <f>'[2]NEW GAA'!AR60</f>
        <v>210</v>
      </c>
      <c r="D60" s="223">
        <f t="shared" si="10"/>
        <v>76149</v>
      </c>
      <c r="E60" s="90">
        <f>[2]AUTO!BA60</f>
        <v>3452</v>
      </c>
      <c r="F60" s="120">
        <f>[2]UF!AF60</f>
        <v>0</v>
      </c>
      <c r="G60" s="120"/>
      <c r="H60" s="120">
        <f>'[2]CONT-RA10651'!AM60</f>
        <v>0</v>
      </c>
      <c r="I60" s="120">
        <f t="shared" si="11"/>
        <v>79601</v>
      </c>
    </row>
    <row r="61" spans="1:9" x14ac:dyDescent="0.2">
      <c r="A61" s="120" t="s">
        <v>63</v>
      </c>
      <c r="B61" s="26">
        <f>'[2]NEW GAA'!E61</f>
        <v>65938</v>
      </c>
      <c r="C61" s="90">
        <f>'[2]NEW GAA'!AR61</f>
        <v>0</v>
      </c>
      <c r="D61" s="223">
        <f t="shared" si="10"/>
        <v>65938</v>
      </c>
      <c r="E61" s="90">
        <f>[2]AUTO!BA61</f>
        <v>4886</v>
      </c>
      <c r="F61" s="120">
        <f>[2]UF!AF61</f>
        <v>0</v>
      </c>
      <c r="G61" s="120"/>
      <c r="H61" s="120">
        <f>'[2]CONT-RA10651'!AM61</f>
        <v>0</v>
      </c>
      <c r="I61" s="120">
        <f t="shared" si="11"/>
        <v>70824</v>
      </c>
    </row>
    <row r="62" spans="1:9" ht="13.5" customHeight="1" x14ac:dyDescent="0.2">
      <c r="A62" s="120" t="s">
        <v>175</v>
      </c>
      <c r="B62" s="26">
        <f>'[2]NEW GAA'!E62</f>
        <v>112503</v>
      </c>
      <c r="C62" s="90">
        <f>'[2]NEW GAA'!AR62</f>
        <v>0</v>
      </c>
      <c r="D62" s="223">
        <f t="shared" si="10"/>
        <v>112503</v>
      </c>
      <c r="E62" s="90">
        <f>[2]AUTO!BA62</f>
        <v>3784</v>
      </c>
      <c r="F62" s="120">
        <f>[2]UF!AF62</f>
        <v>0</v>
      </c>
      <c r="G62" s="120"/>
      <c r="H62" s="120">
        <f>'[2]CONT-RA10651'!AM62</f>
        <v>0</v>
      </c>
      <c r="I62" s="120">
        <f t="shared" si="11"/>
        <v>116287</v>
      </c>
    </row>
    <row r="63" spans="1:9" x14ac:dyDescent="0.2">
      <c r="A63" s="120" t="s">
        <v>64</v>
      </c>
      <c r="B63" s="26">
        <f>'[2]NEW GAA'!E63</f>
        <v>183967</v>
      </c>
      <c r="C63" s="90">
        <f>'[2]NEW GAA'!AR63</f>
        <v>0</v>
      </c>
      <c r="D63" s="223">
        <f t="shared" si="10"/>
        <v>183967</v>
      </c>
      <c r="E63" s="90">
        <f>[2]AUTO!BA63</f>
        <v>17413</v>
      </c>
      <c r="F63" s="120">
        <f>[2]UF!AF63</f>
        <v>0</v>
      </c>
      <c r="G63" s="120"/>
      <c r="H63" s="120">
        <f>'[2]CONT-RA10651'!AM63</f>
        <v>0</v>
      </c>
      <c r="I63" s="120">
        <f t="shared" si="11"/>
        <v>201380</v>
      </c>
    </row>
    <row r="64" spans="1:9" x14ac:dyDescent="0.2">
      <c r="A64" s="120" t="s">
        <v>65</v>
      </c>
      <c r="B64" s="26">
        <f>'[2]NEW GAA'!E64</f>
        <v>122695</v>
      </c>
      <c r="C64" s="90">
        <f>'[2]NEW GAA'!AR64</f>
        <v>0</v>
      </c>
      <c r="D64" s="223">
        <f t="shared" si="10"/>
        <v>122695</v>
      </c>
      <c r="E64" s="90">
        <f>[2]AUTO!BA64</f>
        <v>3356</v>
      </c>
      <c r="F64" s="120">
        <f>[2]UF!AF64</f>
        <v>0</v>
      </c>
      <c r="G64" s="120"/>
      <c r="H64" s="120">
        <f>'[2]CONT-RA10651'!AM64</f>
        <v>0</v>
      </c>
      <c r="I64" s="120">
        <f t="shared" si="11"/>
        <v>126051</v>
      </c>
    </row>
    <row r="65" spans="1:9" x14ac:dyDescent="0.2">
      <c r="A65" s="120" t="s">
        <v>66</v>
      </c>
      <c r="B65" s="26">
        <f>'[2]NEW GAA'!E65</f>
        <v>117089</v>
      </c>
      <c r="C65" s="90">
        <f>'[2]NEW GAA'!AR65</f>
        <v>0</v>
      </c>
      <c r="D65" s="223">
        <f t="shared" si="10"/>
        <v>117089</v>
      </c>
      <c r="E65" s="90">
        <f>[2]AUTO!BA65</f>
        <v>3369</v>
      </c>
      <c r="F65" s="120">
        <f>[2]UF!AF65</f>
        <v>0</v>
      </c>
      <c r="G65" s="120"/>
      <c r="H65" s="120">
        <f>'[2]CONT-RA10651'!AM65</f>
        <v>0</v>
      </c>
      <c r="I65" s="120">
        <f t="shared" si="11"/>
        <v>120458</v>
      </c>
    </row>
    <row r="66" spans="1:9" x14ac:dyDescent="0.2">
      <c r="A66" s="120" t="s">
        <v>67</v>
      </c>
      <c r="B66" s="26">
        <f>'[2]NEW GAA'!E66</f>
        <v>23601</v>
      </c>
      <c r="C66" s="90">
        <f>'[2]NEW GAA'!AR66</f>
        <v>0</v>
      </c>
      <c r="D66" s="223">
        <f t="shared" si="10"/>
        <v>23601</v>
      </c>
      <c r="E66" s="90">
        <f>[2]AUTO!BA66</f>
        <v>41777</v>
      </c>
      <c r="F66" s="120">
        <f>[2]UF!AF66</f>
        <v>0</v>
      </c>
      <c r="G66" s="120"/>
      <c r="H66" s="120">
        <f>'[2]CONT-RA10651'!AM66</f>
        <v>0</v>
      </c>
      <c r="I66" s="120">
        <f t="shared" si="11"/>
        <v>65378</v>
      </c>
    </row>
    <row r="67" spans="1:9" x14ac:dyDescent="0.2">
      <c r="A67" s="120" t="s">
        <v>68</v>
      </c>
      <c r="B67" s="26">
        <f>'[2]NEW GAA'!E67</f>
        <v>195604</v>
      </c>
      <c r="C67" s="90">
        <f>'[2]NEW GAA'!AR67</f>
        <v>0</v>
      </c>
      <c r="D67" s="223">
        <f t="shared" si="10"/>
        <v>195604</v>
      </c>
      <c r="E67" s="90">
        <f>[2]AUTO!BA67</f>
        <v>2509</v>
      </c>
      <c r="F67" s="120">
        <f>[2]UF!AF67</f>
        <v>0</v>
      </c>
      <c r="G67" s="120"/>
      <c r="H67" s="120">
        <f>'[2]CONT-RA10651'!AM67</f>
        <v>0</v>
      </c>
      <c r="I67" s="120">
        <f t="shared" si="11"/>
        <v>198113</v>
      </c>
    </row>
    <row r="68" spans="1:9" x14ac:dyDescent="0.2">
      <c r="A68" s="13" t="s">
        <v>69</v>
      </c>
      <c r="B68" s="121">
        <f t="shared" ref="B68:G68" si="12">SUM(B69:B72)</f>
        <v>1325495</v>
      </c>
      <c r="C68" s="338">
        <f t="shared" si="12"/>
        <v>0</v>
      </c>
      <c r="D68" s="339">
        <f t="shared" si="12"/>
        <v>1325495</v>
      </c>
      <c r="E68" s="338">
        <f t="shared" si="12"/>
        <v>692674</v>
      </c>
      <c r="F68" s="249">
        <f t="shared" si="12"/>
        <v>0</v>
      </c>
      <c r="G68" s="249">
        <f t="shared" si="12"/>
        <v>0</v>
      </c>
      <c r="H68" s="249"/>
      <c r="I68" s="249">
        <f t="shared" si="1"/>
        <v>2018169</v>
      </c>
    </row>
    <row r="69" spans="1:9" x14ac:dyDescent="0.2">
      <c r="A69" s="13" t="s">
        <v>70</v>
      </c>
      <c r="B69" s="26">
        <f>'[2]NEW GAA'!E69</f>
        <v>29538</v>
      </c>
      <c r="C69" s="90">
        <f>'[2]NEW GAA'!AR69</f>
        <v>0</v>
      </c>
      <c r="D69" s="223">
        <f t="shared" ref="D69:D88" si="13">SUM(B69:C69)</f>
        <v>29538</v>
      </c>
      <c r="E69" s="90">
        <f>[2]AUTO!BA69</f>
        <v>679368</v>
      </c>
      <c r="F69" s="120">
        <f>[2]UF!AF69</f>
        <v>0</v>
      </c>
      <c r="G69" s="120"/>
      <c r="H69" s="120">
        <f>'[2]CONT-RA10651'!AM69</f>
        <v>0</v>
      </c>
      <c r="I69" s="120">
        <f t="shared" si="1"/>
        <v>708906</v>
      </c>
    </row>
    <row r="70" spans="1:9" x14ac:dyDescent="0.2">
      <c r="A70" s="13" t="s">
        <v>71</v>
      </c>
      <c r="B70" s="26">
        <f>'[2]NEW GAA'!E70</f>
        <v>909500</v>
      </c>
      <c r="C70" s="90">
        <f>'[2]NEW GAA'!AR70</f>
        <v>0</v>
      </c>
      <c r="D70" s="223">
        <f t="shared" si="13"/>
        <v>909500</v>
      </c>
      <c r="E70" s="90">
        <f>[2]AUTO!BA70</f>
        <v>4645</v>
      </c>
      <c r="F70" s="120">
        <f>[2]UF!AF70</f>
        <v>0</v>
      </c>
      <c r="G70" s="120"/>
      <c r="H70" s="120">
        <f>'[2]CONT-RA10651'!AM70</f>
        <v>0</v>
      </c>
      <c r="I70" s="120">
        <f t="shared" si="1"/>
        <v>914145</v>
      </c>
    </row>
    <row r="71" spans="1:9" x14ac:dyDescent="0.2">
      <c r="A71" s="13" t="s">
        <v>72</v>
      </c>
      <c r="B71" s="26">
        <f>'[2]NEW GAA'!E71</f>
        <v>262868</v>
      </c>
      <c r="C71" s="90">
        <f>'[2]NEW GAA'!AR71</f>
        <v>0</v>
      </c>
      <c r="D71" s="223">
        <f t="shared" si="13"/>
        <v>262868</v>
      </c>
      <c r="E71" s="90">
        <f>[2]AUTO!BA71</f>
        <v>4840</v>
      </c>
      <c r="F71" s="120">
        <f>[2]UF!AF71</f>
        <v>0</v>
      </c>
      <c r="G71" s="120"/>
      <c r="H71" s="120">
        <f>'[2]CONT-RA10651'!AM71</f>
        <v>0</v>
      </c>
      <c r="I71" s="120">
        <f t="shared" si="1"/>
        <v>267708</v>
      </c>
    </row>
    <row r="72" spans="1:9" x14ac:dyDescent="0.2">
      <c r="A72" s="13" t="s">
        <v>73</v>
      </c>
      <c r="B72" s="26">
        <f>'[2]NEW GAA'!E72</f>
        <v>123589</v>
      </c>
      <c r="C72" s="90">
        <f>'[2]NEW GAA'!AR72</f>
        <v>0</v>
      </c>
      <c r="D72" s="223">
        <f t="shared" si="13"/>
        <v>123589</v>
      </c>
      <c r="E72" s="90">
        <f>[2]AUTO!BA72</f>
        <v>3821</v>
      </c>
      <c r="F72" s="120">
        <f>[2]UF!AF72</f>
        <v>0</v>
      </c>
      <c r="G72" s="120"/>
      <c r="H72" s="120">
        <f>'[2]CONT-RA10651'!AM72</f>
        <v>0</v>
      </c>
      <c r="I72" s="120">
        <f t="shared" si="1"/>
        <v>127410</v>
      </c>
    </row>
    <row r="73" spans="1:9" x14ac:dyDescent="0.2">
      <c r="A73" s="13" t="s">
        <v>74</v>
      </c>
      <c r="B73" s="26">
        <f>'[2]NEW GAA'!E73</f>
        <v>830101</v>
      </c>
      <c r="C73" s="90">
        <f>'[2]NEW GAA'!AR73</f>
        <v>0</v>
      </c>
      <c r="D73" s="223">
        <f t="shared" si="13"/>
        <v>830101</v>
      </c>
      <c r="E73" s="90">
        <f>[2]AUTO!BA73</f>
        <v>47671</v>
      </c>
      <c r="F73" s="120">
        <f>[2]UF!AF73</f>
        <v>0</v>
      </c>
      <c r="G73" s="120"/>
      <c r="H73" s="120">
        <f>'[2]CONT-RA10651'!AM73</f>
        <v>0</v>
      </c>
      <c r="I73" s="120">
        <f t="shared" ref="I73:I95" si="14">SUM(D73:H73)</f>
        <v>877772</v>
      </c>
    </row>
    <row r="74" spans="1:9" x14ac:dyDescent="0.2">
      <c r="A74" s="13" t="s">
        <v>138</v>
      </c>
      <c r="B74" s="26">
        <f>'[2]NEW GAA'!E74</f>
        <v>456920</v>
      </c>
      <c r="C74" s="90">
        <f>'[2]NEW GAA'!AR74</f>
        <v>0</v>
      </c>
      <c r="D74" s="223">
        <f t="shared" si="13"/>
        <v>456920</v>
      </c>
      <c r="E74" s="90">
        <f>[2]AUTO!BA74</f>
        <v>33147</v>
      </c>
      <c r="F74" s="120">
        <f>[2]UF!AF74</f>
        <v>0</v>
      </c>
      <c r="G74" s="120"/>
      <c r="H74" s="120">
        <f>'[2]CONT-RA10651'!AM74</f>
        <v>0</v>
      </c>
      <c r="I74" s="120">
        <f t="shared" si="14"/>
        <v>490067</v>
      </c>
    </row>
    <row r="75" spans="1:9" x14ac:dyDescent="0.2">
      <c r="A75" s="13" t="s">
        <v>75</v>
      </c>
      <c r="B75" s="26">
        <f>'[2]NEW GAA'!E75</f>
        <v>558638</v>
      </c>
      <c r="C75" s="90">
        <f>'[2]NEW GAA'!AR75</f>
        <v>642</v>
      </c>
      <c r="D75" s="223">
        <f t="shared" si="13"/>
        <v>559280</v>
      </c>
      <c r="E75" s="90">
        <f>[2]AUTO!BA75</f>
        <v>25097</v>
      </c>
      <c r="F75" s="120">
        <f>[2]UF!AF75</f>
        <v>0</v>
      </c>
      <c r="G75" s="120"/>
      <c r="H75" s="120">
        <f>'[2]CONT-RA10651'!AM75</f>
        <v>0</v>
      </c>
      <c r="I75" s="120">
        <f t="shared" si="14"/>
        <v>584377</v>
      </c>
    </row>
    <row r="76" spans="1:9" x14ac:dyDescent="0.2">
      <c r="A76" s="13" t="s">
        <v>76</v>
      </c>
      <c r="B76" s="26">
        <f>'[2]NEW GAA'!E76</f>
        <v>139807</v>
      </c>
      <c r="C76" s="90">
        <f>'[2]NEW GAA'!AR76</f>
        <v>0</v>
      </c>
      <c r="D76" s="223">
        <f t="shared" si="13"/>
        <v>139807</v>
      </c>
      <c r="E76" s="90">
        <f>[2]AUTO!BA76</f>
        <v>3849</v>
      </c>
      <c r="F76" s="120">
        <f>[2]UF!AF76</f>
        <v>0</v>
      </c>
      <c r="G76" s="120"/>
      <c r="H76" s="120">
        <f>'[2]CONT-RA10651'!AM76</f>
        <v>0</v>
      </c>
      <c r="I76" s="120">
        <f t="shared" si="14"/>
        <v>143656</v>
      </c>
    </row>
    <row r="77" spans="1:9" x14ac:dyDescent="0.2">
      <c r="A77" s="13" t="s">
        <v>77</v>
      </c>
      <c r="B77" s="26">
        <f>'[2]NEW GAA'!E77</f>
        <v>395707</v>
      </c>
      <c r="C77" s="90">
        <f>'[2]NEW GAA'!AR77</f>
        <v>0</v>
      </c>
      <c r="D77" s="223">
        <f t="shared" si="13"/>
        <v>395707</v>
      </c>
      <c r="E77" s="90">
        <f>[2]AUTO!BA77</f>
        <v>16835</v>
      </c>
      <c r="F77" s="120">
        <f>[2]UF!AF77</f>
        <v>0</v>
      </c>
      <c r="G77" s="120"/>
      <c r="H77" s="120">
        <f>'[2]CONT-RA10651'!AM77</f>
        <v>0</v>
      </c>
      <c r="I77" s="120">
        <f t="shared" si="14"/>
        <v>412542</v>
      </c>
    </row>
    <row r="78" spans="1:9" x14ac:dyDescent="0.2">
      <c r="A78" s="13" t="s">
        <v>78</v>
      </c>
      <c r="B78" s="26">
        <f>'[2]NEW GAA'!E78</f>
        <v>767913</v>
      </c>
      <c r="C78" s="90">
        <f>'[2]NEW GAA'!AR78</f>
        <v>0</v>
      </c>
      <c r="D78" s="223">
        <f t="shared" si="13"/>
        <v>767913</v>
      </c>
      <c r="E78" s="90">
        <f>[2]AUTO!BA78</f>
        <v>0</v>
      </c>
      <c r="F78" s="120">
        <f>[2]UF!AF78</f>
        <v>0</v>
      </c>
      <c r="G78" s="120"/>
      <c r="H78" s="120">
        <f>'[2]CONT-RA10651'!AM78</f>
        <v>0</v>
      </c>
      <c r="I78" s="120">
        <f t="shared" si="14"/>
        <v>767913</v>
      </c>
    </row>
    <row r="79" spans="1:9" x14ac:dyDescent="0.2">
      <c r="A79" s="13" t="s">
        <v>176</v>
      </c>
      <c r="B79" s="26">
        <f>'[2]NEW GAA'!E79</f>
        <v>44074</v>
      </c>
      <c r="C79" s="90">
        <f>'[2]NEW GAA'!AR79</f>
        <v>0</v>
      </c>
      <c r="D79" s="223">
        <f t="shared" si="13"/>
        <v>44074</v>
      </c>
      <c r="E79" s="90">
        <f>[2]AUTO!BA79</f>
        <v>2270</v>
      </c>
      <c r="F79" s="120">
        <f>[2]UF!AF79</f>
        <v>0</v>
      </c>
      <c r="G79" s="120"/>
      <c r="H79" s="120">
        <f>'[2]CONT-RA10651'!AM79</f>
        <v>0</v>
      </c>
      <c r="I79" s="120">
        <f t="shared" si="14"/>
        <v>46344</v>
      </c>
    </row>
    <row r="80" spans="1:9" x14ac:dyDescent="0.2">
      <c r="A80" s="13" t="s">
        <v>81</v>
      </c>
      <c r="B80" s="26">
        <f>'[2]NEW GAA'!E80</f>
        <v>135409</v>
      </c>
      <c r="C80" s="90">
        <f>'[2]NEW GAA'!AR80</f>
        <v>0</v>
      </c>
      <c r="D80" s="223">
        <f t="shared" si="13"/>
        <v>135409</v>
      </c>
      <c r="E80" s="90">
        <f>[2]AUTO!BA80</f>
        <v>800</v>
      </c>
      <c r="F80" s="120">
        <f>[2]UF!AF80</f>
        <v>0</v>
      </c>
      <c r="G80" s="120"/>
      <c r="H80" s="120">
        <f>'[2]CONT-RA10651'!AM80</f>
        <v>0</v>
      </c>
      <c r="I80" s="120">
        <f t="shared" si="14"/>
        <v>136209</v>
      </c>
    </row>
    <row r="81" spans="1:9" x14ac:dyDescent="0.2">
      <c r="A81" s="13" t="s">
        <v>139</v>
      </c>
      <c r="B81" s="26">
        <f>'[2]NEW GAA'!E81</f>
        <v>60774</v>
      </c>
      <c r="C81" s="90">
        <f>'[2]NEW GAA'!AR81</f>
        <v>0</v>
      </c>
      <c r="D81" s="223">
        <f t="shared" si="13"/>
        <v>60774</v>
      </c>
      <c r="E81" s="90">
        <f>[2]AUTO!BA81</f>
        <v>37891</v>
      </c>
      <c r="F81" s="120">
        <f>[2]UF!AF81</f>
        <v>0</v>
      </c>
      <c r="G81" s="120"/>
      <c r="H81" s="120">
        <f>'[2]CONT-RA10651'!AM81</f>
        <v>0</v>
      </c>
      <c r="I81" s="120">
        <f t="shared" si="14"/>
        <v>98665</v>
      </c>
    </row>
    <row r="82" spans="1:9" x14ac:dyDescent="0.2">
      <c r="A82" s="13" t="s">
        <v>79</v>
      </c>
      <c r="B82" s="26">
        <f>'[2]NEW GAA'!E82</f>
        <v>947102</v>
      </c>
      <c r="C82" s="90">
        <f>'[2]NEW GAA'!AR82</f>
        <v>0</v>
      </c>
      <c r="D82" s="223">
        <f t="shared" si="13"/>
        <v>947102</v>
      </c>
      <c r="E82" s="90">
        <f>[2]AUTO!BA82</f>
        <v>57134</v>
      </c>
      <c r="F82" s="120">
        <f>[2]UF!AF82</f>
        <v>0</v>
      </c>
      <c r="G82" s="120"/>
      <c r="H82" s="120">
        <f>'[2]CONT-RA10651'!AM82</f>
        <v>0</v>
      </c>
      <c r="I82" s="120">
        <f t="shared" si="14"/>
        <v>1004236</v>
      </c>
    </row>
    <row r="83" spans="1:9" x14ac:dyDescent="0.2">
      <c r="A83" s="13" t="s">
        <v>80</v>
      </c>
      <c r="B83" s="26">
        <f>'[2]NEW GAA'!E83</f>
        <v>121067</v>
      </c>
      <c r="C83" s="90">
        <f>'[2]NEW GAA'!AR83</f>
        <v>0</v>
      </c>
      <c r="D83" s="223">
        <f t="shared" si="13"/>
        <v>121067</v>
      </c>
      <c r="E83" s="90">
        <f>[2]AUTO!BA83</f>
        <v>2452</v>
      </c>
      <c r="F83" s="120">
        <f>[2]UF!AF83</f>
        <v>0</v>
      </c>
      <c r="G83" s="120"/>
      <c r="H83" s="120">
        <f>'[2]CONT-RA10651'!AM83</f>
        <v>0</v>
      </c>
      <c r="I83" s="120">
        <f t="shared" si="14"/>
        <v>123519</v>
      </c>
    </row>
    <row r="84" spans="1:9" s="340" customFormat="1" x14ac:dyDescent="0.2">
      <c r="A84" s="13" t="s">
        <v>82</v>
      </c>
      <c r="B84" s="26">
        <f>'[2]NEW GAA'!E84</f>
        <v>189238</v>
      </c>
      <c r="C84" s="90">
        <f>'[2]NEW GAA'!AR84</f>
        <v>0</v>
      </c>
      <c r="D84" s="223">
        <f t="shared" si="13"/>
        <v>189238</v>
      </c>
      <c r="E84" s="90">
        <f>[2]AUTO!BA84</f>
        <v>4007</v>
      </c>
      <c r="F84" s="120">
        <f>[2]UF!AF84</f>
        <v>0</v>
      </c>
      <c r="G84" s="120"/>
      <c r="H84" s="120">
        <f>'[2]CONT-RA10651'!AM84</f>
        <v>0</v>
      </c>
      <c r="I84" s="120">
        <f t="shared" si="14"/>
        <v>193245</v>
      </c>
    </row>
    <row r="85" spans="1:9" x14ac:dyDescent="0.2">
      <c r="A85" s="13" t="s">
        <v>83</v>
      </c>
      <c r="B85" s="26">
        <f>'[2]NEW GAA'!E85</f>
        <v>129274</v>
      </c>
      <c r="C85" s="90">
        <f>'[2]NEW GAA'!AR85</f>
        <v>0</v>
      </c>
      <c r="D85" s="223">
        <f t="shared" si="13"/>
        <v>129274</v>
      </c>
      <c r="E85" s="90">
        <f>[2]AUTO!BA85</f>
        <v>5067</v>
      </c>
      <c r="F85" s="120">
        <f>[2]UF!AF85</f>
        <v>0</v>
      </c>
      <c r="G85" s="120"/>
      <c r="H85" s="120">
        <f>'[2]CONT-RA10651'!AM85</f>
        <v>0</v>
      </c>
      <c r="I85" s="120">
        <f t="shared" si="14"/>
        <v>134341</v>
      </c>
    </row>
    <row r="86" spans="1:9" x14ac:dyDescent="0.2">
      <c r="A86" s="13" t="s">
        <v>207</v>
      </c>
      <c r="B86" s="26">
        <f>'[2]NEW GAA'!E86</f>
        <v>73138</v>
      </c>
      <c r="C86" s="90">
        <f>'[2]NEW GAA'!AR86</f>
        <v>0</v>
      </c>
      <c r="D86" s="223">
        <f t="shared" si="13"/>
        <v>73138</v>
      </c>
      <c r="E86" s="90">
        <f>[2]AUTO!BA86</f>
        <v>0</v>
      </c>
      <c r="F86" s="120">
        <f>[2]UF!AF86</f>
        <v>0</v>
      </c>
      <c r="G86" s="120"/>
      <c r="H86" s="120">
        <f>'[2]CONT-RA10651'!AM86</f>
        <v>0</v>
      </c>
      <c r="I86" s="120">
        <f t="shared" si="14"/>
        <v>73138</v>
      </c>
    </row>
    <row r="87" spans="1:9" ht="13.5" customHeight="1" x14ac:dyDescent="0.2">
      <c r="A87" s="13" t="s">
        <v>84</v>
      </c>
      <c r="B87" s="26">
        <f>'[2]NEW GAA'!E87</f>
        <v>42705</v>
      </c>
      <c r="C87" s="90">
        <f>'[2]NEW GAA'!AR87</f>
        <v>0</v>
      </c>
      <c r="D87" s="223">
        <f t="shared" si="13"/>
        <v>42705</v>
      </c>
      <c r="E87" s="90">
        <f>[2]AUTO!BA87</f>
        <v>2003</v>
      </c>
      <c r="F87" s="120">
        <f>[2]UF!AF87</f>
        <v>0</v>
      </c>
      <c r="G87" s="120"/>
      <c r="H87" s="120">
        <f>'[2]CONT-RA10651'!AM87</f>
        <v>0</v>
      </c>
      <c r="I87" s="120">
        <f t="shared" si="14"/>
        <v>44708</v>
      </c>
    </row>
    <row r="88" spans="1:9" x14ac:dyDescent="0.2">
      <c r="A88" s="13" t="s">
        <v>85</v>
      </c>
      <c r="B88" s="26">
        <f>'[2]NEW GAA'!E88</f>
        <v>354293</v>
      </c>
      <c r="C88" s="90">
        <f>'[2]NEW GAA'!AR88</f>
        <v>42</v>
      </c>
      <c r="D88" s="223">
        <f t="shared" si="13"/>
        <v>354335</v>
      </c>
      <c r="E88" s="90">
        <f>[2]AUTO!BA88</f>
        <v>15239</v>
      </c>
      <c r="F88" s="120">
        <f>[2]UF!AF88</f>
        <v>0</v>
      </c>
      <c r="G88" s="120"/>
      <c r="H88" s="120">
        <f>'[2]CONT-RA10651'!AM88</f>
        <v>0</v>
      </c>
      <c r="I88" s="120">
        <f t="shared" si="14"/>
        <v>369574</v>
      </c>
    </row>
    <row r="89" spans="1:9" hidden="1" x14ac:dyDescent="0.2">
      <c r="A89" s="341"/>
      <c r="B89" s="26"/>
      <c r="C89" s="90"/>
      <c r="D89" s="223"/>
      <c r="E89" s="90"/>
      <c r="F89" s="120"/>
      <c r="G89" s="120"/>
      <c r="H89" s="120"/>
      <c r="I89" s="120">
        <f t="shared" si="14"/>
        <v>0</v>
      </c>
    </row>
    <row r="90" spans="1:9" ht="14.25" customHeight="1" x14ac:dyDescent="0.2">
      <c r="A90" s="120" t="s">
        <v>146</v>
      </c>
      <c r="B90" s="26"/>
      <c r="C90" s="90">
        <f>'[2]NEW GAA'!AR90</f>
        <v>5852962</v>
      </c>
      <c r="D90" s="223">
        <f t="shared" ref="D90:D95" si="15">SUM(B90:C90)</f>
        <v>5852962</v>
      </c>
      <c r="E90" s="90">
        <f>[2]AUTO!BA90</f>
        <v>0</v>
      </c>
      <c r="F90" s="120">
        <f>[2]UF!AF90</f>
        <v>0</v>
      </c>
      <c r="G90" s="120"/>
      <c r="H90" s="120">
        <f>'[2]CONT-RA10651'!AM90</f>
        <v>28841</v>
      </c>
      <c r="I90" s="120">
        <f t="shared" si="14"/>
        <v>5881803</v>
      </c>
    </row>
    <row r="91" spans="1:9" ht="15" customHeight="1" x14ac:dyDescent="0.2">
      <c r="A91" s="342" t="s">
        <v>147</v>
      </c>
      <c r="B91" s="26"/>
      <c r="C91" s="90">
        <f>SUM(C92:C93)</f>
        <v>18214738</v>
      </c>
      <c r="D91" s="343">
        <f t="shared" si="15"/>
        <v>18214738</v>
      </c>
      <c r="E91" s="344">
        <f>SUM(E92:E93)</f>
        <v>428619518</v>
      </c>
      <c r="F91" s="342">
        <f>SUM(F92:F93)</f>
        <v>0</v>
      </c>
      <c r="G91" s="342">
        <f>SUM(G92:G93)</f>
        <v>0</v>
      </c>
      <c r="H91" s="342">
        <f>SUM(H92:H93)</f>
        <v>14461</v>
      </c>
      <c r="I91" s="342">
        <f t="shared" si="14"/>
        <v>446848717</v>
      </c>
    </row>
    <row r="92" spans="1:9" ht="14.25" hidden="1" customHeight="1" x14ac:dyDescent="0.2">
      <c r="A92" s="342" t="s">
        <v>148</v>
      </c>
      <c r="B92" s="26">
        <f>'[2]NEW GAA'!E92</f>
        <v>0</v>
      </c>
      <c r="C92" s="90">
        <f>'[2]NEW GAA'!AR92</f>
        <v>18214133</v>
      </c>
      <c r="D92" s="223">
        <f t="shared" si="15"/>
        <v>18214133</v>
      </c>
      <c r="E92" s="90">
        <f>[2]AUTO!BA92</f>
        <v>428619518</v>
      </c>
      <c r="F92" s="120">
        <f>[2]UF!AF92</f>
        <v>0</v>
      </c>
      <c r="G92" s="120"/>
      <c r="H92" s="120">
        <f>'[2]CONT-RA10651'!AM92</f>
        <v>14461</v>
      </c>
      <c r="I92" s="120">
        <f t="shared" si="14"/>
        <v>446848112</v>
      </c>
    </row>
    <row r="93" spans="1:9" ht="14.25" hidden="1" customHeight="1" x14ac:dyDescent="0.2">
      <c r="A93" s="342" t="s">
        <v>149</v>
      </c>
      <c r="B93" s="26">
        <f>'[2]NEW GAA'!E93</f>
        <v>0</v>
      </c>
      <c r="C93" s="90">
        <f>'[2]NEW GAA'!AR93</f>
        <v>605</v>
      </c>
      <c r="D93" s="223">
        <f t="shared" si="15"/>
        <v>605</v>
      </c>
      <c r="E93" s="90">
        <f>[2]AUTO!BA93</f>
        <v>0</v>
      </c>
      <c r="F93" s="120">
        <f>[2]UF!AF93</f>
        <v>0</v>
      </c>
      <c r="G93" s="120">
        <f>'[2]CONT-RA10651'!AN93</f>
        <v>0</v>
      </c>
      <c r="H93" s="120"/>
      <c r="I93" s="120">
        <f t="shared" si="14"/>
        <v>605</v>
      </c>
    </row>
    <row r="94" spans="1:9" hidden="1" x14ac:dyDescent="0.2">
      <c r="A94" s="120" t="s">
        <v>150</v>
      </c>
      <c r="B94" s="26">
        <f>'[2]NEW GAA'!E94</f>
        <v>0</v>
      </c>
      <c r="C94" s="90">
        <f>'[2]NEW GAA'!AR94</f>
        <v>0</v>
      </c>
      <c r="D94" s="223">
        <f t="shared" si="15"/>
        <v>0</v>
      </c>
      <c r="E94" s="90">
        <f>[2]AUTO!BA94</f>
        <v>0</v>
      </c>
      <c r="F94" s="120">
        <f>[2]UF!AF94</f>
        <v>0</v>
      </c>
      <c r="G94" s="120">
        <f>'[2]CONT-RA10651'!AN94</f>
        <v>0</v>
      </c>
      <c r="H94" s="120"/>
      <c r="I94" s="120">
        <f t="shared" si="14"/>
        <v>0</v>
      </c>
    </row>
    <row r="95" spans="1:9" ht="14.25" hidden="1" customHeight="1" x14ac:dyDescent="0.2">
      <c r="A95" s="341" t="s">
        <v>313</v>
      </c>
      <c r="B95" s="26">
        <f>'[2]NEW GAA'!E95</f>
        <v>0</v>
      </c>
      <c r="C95" s="90">
        <f>'[2]NEW GAA'!AR95</f>
        <v>0</v>
      </c>
      <c r="D95" s="223">
        <f t="shared" si="15"/>
        <v>0</v>
      </c>
      <c r="E95" s="90">
        <f>[2]AUTO!BA95</f>
        <v>0</v>
      </c>
      <c r="F95" s="120">
        <f>[2]UF!AF95</f>
        <v>0</v>
      </c>
      <c r="G95" s="120">
        <f>'[2]CONT-RA10651'!AN95</f>
        <v>0</v>
      </c>
      <c r="H95" s="120"/>
      <c r="I95" s="120">
        <f t="shared" si="14"/>
        <v>0</v>
      </c>
    </row>
    <row r="96" spans="1:9" ht="14.25" hidden="1" customHeight="1" x14ac:dyDescent="0.2">
      <c r="A96" s="345"/>
      <c r="B96" s="26"/>
      <c r="C96" s="90"/>
      <c r="D96" s="223"/>
      <c r="E96" s="90"/>
      <c r="F96" s="120"/>
      <c r="G96" s="120"/>
      <c r="H96" s="120"/>
      <c r="I96" s="120"/>
    </row>
    <row r="97" spans="1:159" ht="21" customHeight="1" thickBot="1" x14ac:dyDescent="0.25">
      <c r="A97" s="346" t="s">
        <v>13</v>
      </c>
      <c r="B97" s="347">
        <f t="shared" ref="B97:I97" si="16">SUM(B7:B13)+SUM(B16:B21)+SUM(B24:B26)+SUM(B29:B30)+SUM(B33:B49)+B91+B95+B90+B94</f>
        <v>1421337372</v>
      </c>
      <c r="C97" s="347">
        <f t="shared" si="16"/>
        <v>42180165</v>
      </c>
      <c r="D97" s="347">
        <f t="shared" si="16"/>
        <v>1463517537</v>
      </c>
      <c r="E97" s="347">
        <f t="shared" si="16"/>
        <v>463842211</v>
      </c>
      <c r="F97" s="348">
        <f t="shared" si="16"/>
        <v>0</v>
      </c>
      <c r="G97" s="348">
        <f t="shared" si="16"/>
        <v>864320</v>
      </c>
      <c r="H97" s="348">
        <f t="shared" si="16"/>
        <v>169163</v>
      </c>
      <c r="I97" s="348">
        <f t="shared" si="16"/>
        <v>1928393231</v>
      </c>
    </row>
    <row r="98" spans="1:159" s="292" customFormat="1" ht="13.5" thickTop="1" x14ac:dyDescent="0.2">
      <c r="B98" s="293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  <c r="CR98" s="167"/>
      <c r="CS98" s="167"/>
      <c r="CT98" s="167"/>
      <c r="CU98" s="167"/>
      <c r="CV98" s="167"/>
      <c r="CW98" s="167"/>
      <c r="CX98" s="167"/>
      <c r="CY98" s="167"/>
      <c r="CZ98" s="167"/>
      <c r="DA98" s="167"/>
      <c r="DB98" s="167"/>
      <c r="DC98" s="167"/>
      <c r="DD98" s="167"/>
      <c r="DE98" s="167"/>
      <c r="DF98" s="167"/>
      <c r="DG98" s="167"/>
      <c r="DH98" s="167"/>
      <c r="DI98" s="167"/>
      <c r="DJ98" s="167"/>
      <c r="DK98" s="167"/>
      <c r="DL98" s="167"/>
      <c r="DM98" s="167"/>
      <c r="DN98" s="167"/>
      <c r="DO98" s="167"/>
      <c r="DP98" s="167"/>
      <c r="DQ98" s="167"/>
      <c r="DR98" s="167"/>
      <c r="DS98" s="167"/>
      <c r="DT98" s="167"/>
      <c r="DU98" s="167"/>
      <c r="DV98" s="167"/>
      <c r="DW98" s="167"/>
      <c r="DX98" s="167"/>
      <c r="DY98" s="167"/>
      <c r="DZ98" s="167"/>
      <c r="EA98" s="167"/>
      <c r="EB98" s="167"/>
      <c r="EC98" s="167"/>
      <c r="ED98" s="167"/>
      <c r="EE98" s="167"/>
      <c r="EF98" s="167"/>
      <c r="EG98" s="167"/>
      <c r="EH98" s="167"/>
      <c r="EI98" s="167"/>
      <c r="EJ98" s="167"/>
      <c r="EK98" s="167"/>
      <c r="EL98" s="167"/>
      <c r="EM98" s="167"/>
      <c r="EN98" s="167"/>
      <c r="EO98" s="167"/>
      <c r="EP98" s="167"/>
      <c r="EQ98" s="167"/>
      <c r="ER98" s="167"/>
      <c r="ES98" s="167"/>
      <c r="ET98" s="167"/>
      <c r="EU98" s="167"/>
      <c r="EV98" s="167"/>
      <c r="EW98" s="167"/>
      <c r="EX98" s="167"/>
      <c r="EY98" s="167"/>
      <c r="EZ98" s="167"/>
      <c r="FA98" s="167"/>
      <c r="FB98" s="167"/>
      <c r="FC98" s="167"/>
    </row>
    <row r="99" spans="1:159" s="292" customFormat="1" x14ac:dyDescent="0.2">
      <c r="B99" s="293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  <c r="CR99" s="167"/>
      <c r="CS99" s="167"/>
      <c r="CT99" s="167"/>
      <c r="CU99" s="167"/>
      <c r="CV99" s="167"/>
      <c r="CW99" s="167"/>
      <c r="CX99" s="167"/>
      <c r="CY99" s="167"/>
      <c r="CZ99" s="167"/>
      <c r="DA99" s="167"/>
      <c r="DB99" s="167"/>
      <c r="DC99" s="167"/>
      <c r="DD99" s="167"/>
      <c r="DE99" s="167"/>
      <c r="DF99" s="167"/>
      <c r="DG99" s="167"/>
      <c r="DH99" s="167"/>
      <c r="DI99" s="167"/>
      <c r="DJ99" s="167"/>
      <c r="DK99" s="167"/>
      <c r="DL99" s="167"/>
      <c r="DM99" s="167"/>
      <c r="DN99" s="167"/>
      <c r="DO99" s="167"/>
      <c r="DP99" s="167"/>
      <c r="DQ99" s="167"/>
      <c r="DR99" s="167"/>
      <c r="DS99" s="167"/>
      <c r="DT99" s="167"/>
      <c r="DU99" s="167"/>
      <c r="DV99" s="167"/>
      <c r="DW99" s="167"/>
      <c r="DX99" s="167"/>
      <c r="DY99" s="167"/>
      <c r="DZ99" s="167"/>
      <c r="EA99" s="167"/>
      <c r="EB99" s="167"/>
      <c r="EC99" s="167"/>
      <c r="ED99" s="167"/>
      <c r="EE99" s="167"/>
      <c r="EF99" s="167"/>
      <c r="EG99" s="167"/>
      <c r="EH99" s="167"/>
      <c r="EI99" s="167"/>
      <c r="EJ99" s="167"/>
      <c r="EK99" s="167"/>
      <c r="EL99" s="167"/>
      <c r="EM99" s="167"/>
      <c r="EN99" s="167"/>
      <c r="EO99" s="167"/>
      <c r="EP99" s="167"/>
      <c r="EQ99" s="167"/>
      <c r="ER99" s="167"/>
      <c r="ES99" s="167"/>
      <c r="ET99" s="167"/>
      <c r="EU99" s="167"/>
      <c r="EV99" s="167"/>
      <c r="EW99" s="167"/>
      <c r="EX99" s="167"/>
      <c r="EY99" s="167"/>
      <c r="EZ99" s="167"/>
      <c r="FA99" s="167"/>
      <c r="FB99" s="167"/>
      <c r="FC99" s="167"/>
    </row>
    <row r="100" spans="1:159" s="292" customFormat="1" x14ac:dyDescent="0.2">
      <c r="B100" s="293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7"/>
      <c r="CQ100" s="167"/>
      <c r="CR100" s="167"/>
      <c r="CS100" s="167"/>
      <c r="CT100" s="167"/>
      <c r="CU100" s="167"/>
      <c r="CV100" s="167"/>
      <c r="CW100" s="167"/>
      <c r="CX100" s="167"/>
      <c r="CY100" s="167"/>
      <c r="CZ100" s="167"/>
      <c r="DA100" s="167"/>
      <c r="DB100" s="167"/>
      <c r="DC100" s="167"/>
      <c r="DD100" s="167"/>
      <c r="DE100" s="167"/>
      <c r="DF100" s="167"/>
      <c r="DG100" s="167"/>
      <c r="DH100" s="167"/>
      <c r="DI100" s="167"/>
      <c r="DJ100" s="167"/>
      <c r="DK100" s="167"/>
      <c r="DL100" s="167"/>
      <c r="DM100" s="167"/>
      <c r="DN100" s="167"/>
      <c r="DO100" s="167"/>
      <c r="DP100" s="167"/>
      <c r="DQ100" s="167"/>
      <c r="DR100" s="167"/>
      <c r="DS100" s="167"/>
      <c r="DT100" s="167"/>
      <c r="DU100" s="167"/>
      <c r="DV100" s="167"/>
      <c r="DW100" s="167"/>
      <c r="DX100" s="167"/>
      <c r="DY100" s="167"/>
      <c r="DZ100" s="167"/>
      <c r="EA100" s="167"/>
      <c r="EB100" s="167"/>
      <c r="EC100" s="167"/>
      <c r="ED100" s="167"/>
      <c r="EE100" s="167"/>
      <c r="EF100" s="167"/>
      <c r="EG100" s="167"/>
      <c r="EH100" s="167"/>
      <c r="EI100" s="167"/>
      <c r="EJ100" s="167"/>
      <c r="EK100" s="167"/>
      <c r="EL100" s="167"/>
      <c r="EM100" s="167"/>
      <c r="EN100" s="167"/>
      <c r="EO100" s="167"/>
      <c r="EP100" s="167"/>
      <c r="EQ100" s="167"/>
      <c r="ER100" s="167"/>
      <c r="ES100" s="167"/>
      <c r="ET100" s="167"/>
      <c r="EU100" s="167"/>
      <c r="EV100" s="167"/>
      <c r="EW100" s="167"/>
      <c r="EX100" s="167"/>
      <c r="EY100" s="167"/>
      <c r="EZ100" s="167"/>
      <c r="FA100" s="167"/>
      <c r="FB100" s="167"/>
      <c r="FC100" s="167"/>
    </row>
    <row r="101" spans="1:159" s="292" customFormat="1" x14ac:dyDescent="0.2">
      <c r="B101" s="293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7"/>
      <c r="BR101" s="167"/>
      <c r="BS101" s="167"/>
      <c r="BT101" s="167"/>
      <c r="BU101" s="167"/>
      <c r="BV101" s="167"/>
      <c r="BW101" s="167"/>
      <c r="BX101" s="167"/>
      <c r="BY101" s="167"/>
      <c r="BZ101" s="167"/>
      <c r="CA101" s="167"/>
      <c r="CB101" s="167"/>
      <c r="CC101" s="167"/>
      <c r="CD101" s="167"/>
      <c r="CE101" s="167"/>
      <c r="CF101" s="167"/>
      <c r="CG101" s="167"/>
      <c r="CH101" s="167"/>
      <c r="CI101" s="167"/>
      <c r="CJ101" s="167"/>
      <c r="CK101" s="167"/>
      <c r="CL101" s="167"/>
      <c r="CM101" s="167"/>
      <c r="CN101" s="167"/>
      <c r="CO101" s="167"/>
      <c r="CP101" s="167"/>
      <c r="CQ101" s="167"/>
      <c r="CR101" s="167"/>
      <c r="CS101" s="167"/>
      <c r="CT101" s="167"/>
      <c r="CU101" s="167"/>
      <c r="CV101" s="167"/>
      <c r="CW101" s="167"/>
      <c r="CX101" s="167"/>
      <c r="CY101" s="167"/>
      <c r="CZ101" s="167"/>
      <c r="DA101" s="167"/>
      <c r="DB101" s="167"/>
      <c r="DC101" s="167"/>
      <c r="DD101" s="167"/>
      <c r="DE101" s="167"/>
      <c r="DF101" s="167"/>
      <c r="DG101" s="167"/>
      <c r="DH101" s="167"/>
      <c r="DI101" s="167"/>
      <c r="DJ101" s="167"/>
      <c r="DK101" s="167"/>
      <c r="DL101" s="167"/>
      <c r="DM101" s="167"/>
      <c r="DN101" s="167"/>
      <c r="DO101" s="167"/>
      <c r="DP101" s="167"/>
      <c r="DQ101" s="167"/>
      <c r="DR101" s="167"/>
      <c r="DS101" s="167"/>
      <c r="DT101" s="167"/>
      <c r="DU101" s="167"/>
      <c r="DV101" s="167"/>
      <c r="DW101" s="167"/>
      <c r="DX101" s="167"/>
      <c r="DY101" s="167"/>
      <c r="DZ101" s="167"/>
      <c r="EA101" s="167"/>
      <c r="EB101" s="167"/>
      <c r="EC101" s="167"/>
      <c r="ED101" s="167"/>
      <c r="EE101" s="167"/>
      <c r="EF101" s="167"/>
      <c r="EG101" s="167"/>
      <c r="EH101" s="167"/>
      <c r="EI101" s="167"/>
      <c r="EJ101" s="167"/>
      <c r="EK101" s="167"/>
      <c r="EL101" s="167"/>
      <c r="EM101" s="167"/>
      <c r="EN101" s="167"/>
      <c r="EO101" s="167"/>
      <c r="EP101" s="167"/>
      <c r="EQ101" s="167"/>
      <c r="ER101" s="167"/>
      <c r="ES101" s="167"/>
      <c r="ET101" s="167"/>
      <c r="EU101" s="167"/>
      <c r="EV101" s="167"/>
      <c r="EW101" s="167"/>
      <c r="EX101" s="167"/>
      <c r="EY101" s="167"/>
      <c r="EZ101" s="167"/>
      <c r="FA101" s="167"/>
      <c r="FB101" s="167"/>
      <c r="FC101" s="167"/>
    </row>
    <row r="102" spans="1:159" s="292" customFormat="1" x14ac:dyDescent="0.2">
      <c r="B102" s="293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7"/>
      <c r="BR102" s="167"/>
      <c r="BS102" s="167"/>
      <c r="BT102" s="167"/>
      <c r="BU102" s="167"/>
      <c r="BV102" s="167"/>
      <c r="BW102" s="167"/>
      <c r="BX102" s="167"/>
      <c r="BY102" s="167"/>
      <c r="BZ102" s="167"/>
      <c r="CA102" s="167"/>
      <c r="CB102" s="167"/>
      <c r="CC102" s="167"/>
      <c r="CD102" s="167"/>
      <c r="CE102" s="167"/>
      <c r="CF102" s="167"/>
      <c r="CG102" s="167"/>
      <c r="CH102" s="167"/>
      <c r="CI102" s="167"/>
      <c r="CJ102" s="167"/>
      <c r="CK102" s="167"/>
      <c r="CL102" s="167"/>
      <c r="CM102" s="167"/>
      <c r="CN102" s="167"/>
      <c r="CO102" s="167"/>
      <c r="CP102" s="167"/>
      <c r="CQ102" s="167"/>
      <c r="CR102" s="167"/>
      <c r="CS102" s="167"/>
      <c r="CT102" s="167"/>
      <c r="CU102" s="167"/>
      <c r="CV102" s="167"/>
      <c r="CW102" s="167"/>
      <c r="CX102" s="167"/>
      <c r="CY102" s="167"/>
      <c r="CZ102" s="167"/>
      <c r="DA102" s="167"/>
      <c r="DB102" s="167"/>
      <c r="DC102" s="167"/>
      <c r="DD102" s="167"/>
      <c r="DE102" s="167"/>
      <c r="DF102" s="167"/>
      <c r="DG102" s="167"/>
      <c r="DH102" s="167"/>
      <c r="DI102" s="167"/>
      <c r="DJ102" s="167"/>
      <c r="DK102" s="167"/>
      <c r="DL102" s="167"/>
      <c r="DM102" s="167"/>
      <c r="DN102" s="167"/>
      <c r="DO102" s="167"/>
      <c r="DP102" s="167"/>
      <c r="DQ102" s="167"/>
      <c r="DR102" s="167"/>
      <c r="DS102" s="167"/>
      <c r="DT102" s="167"/>
      <c r="DU102" s="167"/>
      <c r="DV102" s="167"/>
      <c r="DW102" s="167"/>
      <c r="DX102" s="167"/>
      <c r="DY102" s="167"/>
      <c r="DZ102" s="167"/>
      <c r="EA102" s="167"/>
      <c r="EB102" s="167"/>
      <c r="EC102" s="167"/>
      <c r="ED102" s="167"/>
      <c r="EE102" s="167"/>
      <c r="EF102" s="167"/>
      <c r="EG102" s="167"/>
      <c r="EH102" s="167"/>
      <c r="EI102" s="167"/>
      <c r="EJ102" s="167"/>
      <c r="EK102" s="167"/>
      <c r="EL102" s="167"/>
      <c r="EM102" s="167"/>
      <c r="EN102" s="167"/>
      <c r="EO102" s="167"/>
      <c r="EP102" s="167"/>
      <c r="EQ102" s="167"/>
      <c r="ER102" s="167"/>
      <c r="ES102" s="167"/>
      <c r="ET102" s="167"/>
      <c r="EU102" s="167"/>
      <c r="EV102" s="167"/>
      <c r="EW102" s="167"/>
      <c r="EX102" s="167"/>
      <c r="EY102" s="167"/>
      <c r="EZ102" s="167"/>
      <c r="FA102" s="167"/>
      <c r="FB102" s="167"/>
      <c r="FC102" s="167"/>
    </row>
    <row r="103" spans="1:159" s="292" customFormat="1" x14ac:dyDescent="0.2">
      <c r="B103" s="293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7"/>
      <c r="BR103" s="167"/>
      <c r="BS103" s="167"/>
      <c r="BT103" s="167"/>
      <c r="BU103" s="167"/>
      <c r="BV103" s="167"/>
      <c r="BW103" s="167"/>
      <c r="BX103" s="167"/>
      <c r="BY103" s="167"/>
      <c r="BZ103" s="167"/>
      <c r="CA103" s="167"/>
      <c r="CB103" s="167"/>
      <c r="CC103" s="167"/>
      <c r="CD103" s="167"/>
      <c r="CE103" s="167"/>
      <c r="CF103" s="167"/>
      <c r="CG103" s="167"/>
      <c r="CH103" s="167"/>
      <c r="CI103" s="167"/>
      <c r="CJ103" s="167"/>
      <c r="CK103" s="167"/>
      <c r="CL103" s="167"/>
      <c r="CM103" s="167"/>
      <c r="CN103" s="167"/>
      <c r="CO103" s="167"/>
      <c r="CP103" s="167"/>
      <c r="CQ103" s="167"/>
      <c r="CR103" s="167"/>
      <c r="CS103" s="167"/>
      <c r="CT103" s="167"/>
      <c r="CU103" s="167"/>
      <c r="CV103" s="167"/>
      <c r="CW103" s="167"/>
      <c r="CX103" s="167"/>
      <c r="CY103" s="167"/>
      <c r="CZ103" s="167"/>
      <c r="DA103" s="167"/>
      <c r="DB103" s="167"/>
      <c r="DC103" s="167"/>
      <c r="DD103" s="167"/>
      <c r="DE103" s="167"/>
      <c r="DF103" s="167"/>
      <c r="DG103" s="167"/>
      <c r="DH103" s="167"/>
      <c r="DI103" s="167"/>
      <c r="DJ103" s="167"/>
      <c r="DK103" s="167"/>
      <c r="DL103" s="167"/>
      <c r="DM103" s="167"/>
      <c r="DN103" s="167"/>
      <c r="DO103" s="167"/>
      <c r="DP103" s="167"/>
      <c r="DQ103" s="167"/>
      <c r="DR103" s="167"/>
      <c r="DS103" s="167"/>
      <c r="DT103" s="167"/>
      <c r="DU103" s="167"/>
      <c r="DV103" s="167"/>
      <c r="DW103" s="167"/>
      <c r="DX103" s="167"/>
      <c r="DY103" s="167"/>
      <c r="DZ103" s="167"/>
      <c r="EA103" s="167"/>
      <c r="EB103" s="167"/>
      <c r="EC103" s="167"/>
      <c r="ED103" s="167"/>
      <c r="EE103" s="167"/>
      <c r="EF103" s="167"/>
      <c r="EG103" s="167"/>
      <c r="EH103" s="167"/>
      <c r="EI103" s="167"/>
      <c r="EJ103" s="167"/>
      <c r="EK103" s="167"/>
      <c r="EL103" s="167"/>
      <c r="EM103" s="167"/>
      <c r="EN103" s="167"/>
      <c r="EO103" s="167"/>
      <c r="EP103" s="167"/>
      <c r="EQ103" s="167"/>
      <c r="ER103" s="167"/>
      <c r="ES103" s="167"/>
      <c r="ET103" s="167"/>
      <c r="EU103" s="167"/>
      <c r="EV103" s="167"/>
      <c r="EW103" s="167"/>
      <c r="EX103" s="167"/>
      <c r="EY103" s="167"/>
      <c r="EZ103" s="167"/>
      <c r="FA103" s="167"/>
      <c r="FB103" s="167"/>
      <c r="FC103" s="167"/>
    </row>
    <row r="104" spans="1:159" s="292" customFormat="1" x14ac:dyDescent="0.2">
      <c r="B104" s="293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7"/>
      <c r="CQ104" s="167"/>
      <c r="CR104" s="167"/>
      <c r="CS104" s="167"/>
      <c r="CT104" s="167"/>
      <c r="CU104" s="167"/>
      <c r="CV104" s="167"/>
      <c r="CW104" s="167"/>
      <c r="CX104" s="167"/>
      <c r="CY104" s="167"/>
      <c r="CZ104" s="167"/>
      <c r="DA104" s="167"/>
      <c r="DB104" s="167"/>
      <c r="DC104" s="167"/>
      <c r="DD104" s="167"/>
      <c r="DE104" s="167"/>
      <c r="DF104" s="167"/>
      <c r="DG104" s="167"/>
      <c r="DH104" s="167"/>
      <c r="DI104" s="167"/>
      <c r="DJ104" s="167"/>
      <c r="DK104" s="167"/>
      <c r="DL104" s="167"/>
      <c r="DM104" s="167"/>
      <c r="DN104" s="167"/>
      <c r="DO104" s="167"/>
      <c r="DP104" s="167"/>
      <c r="DQ104" s="167"/>
      <c r="DR104" s="167"/>
      <c r="DS104" s="167"/>
      <c r="DT104" s="167"/>
      <c r="DU104" s="167"/>
      <c r="DV104" s="167"/>
      <c r="DW104" s="167"/>
      <c r="DX104" s="167"/>
      <c r="DY104" s="167"/>
      <c r="DZ104" s="167"/>
      <c r="EA104" s="167"/>
      <c r="EB104" s="167"/>
      <c r="EC104" s="167"/>
      <c r="ED104" s="167"/>
      <c r="EE104" s="167"/>
      <c r="EF104" s="167"/>
      <c r="EG104" s="167"/>
      <c r="EH104" s="167"/>
      <c r="EI104" s="167"/>
      <c r="EJ104" s="167"/>
      <c r="EK104" s="167"/>
      <c r="EL104" s="167"/>
      <c r="EM104" s="167"/>
      <c r="EN104" s="167"/>
      <c r="EO104" s="167"/>
      <c r="EP104" s="167"/>
      <c r="EQ104" s="167"/>
      <c r="ER104" s="167"/>
      <c r="ES104" s="167"/>
      <c r="ET104" s="167"/>
      <c r="EU104" s="167"/>
      <c r="EV104" s="167"/>
      <c r="EW104" s="167"/>
      <c r="EX104" s="167"/>
      <c r="EY104" s="167"/>
      <c r="EZ104" s="167"/>
      <c r="FA104" s="167"/>
      <c r="FB104" s="167"/>
      <c r="FC104" s="167"/>
    </row>
    <row r="105" spans="1:159" s="292" customFormat="1" x14ac:dyDescent="0.2">
      <c r="B105" s="293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7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/>
      <c r="DC105" s="167"/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167"/>
      <c r="DZ105" s="167"/>
      <c r="EA105" s="167"/>
      <c r="EB105" s="167"/>
      <c r="EC105" s="167"/>
      <c r="ED105" s="167"/>
      <c r="EE105" s="167"/>
      <c r="EF105" s="167"/>
      <c r="EG105" s="167"/>
      <c r="EH105" s="167"/>
      <c r="EI105" s="167"/>
      <c r="EJ105" s="167"/>
      <c r="EK105" s="167"/>
      <c r="EL105" s="167"/>
      <c r="EM105" s="167"/>
      <c r="EN105" s="167"/>
      <c r="EO105" s="167"/>
      <c r="EP105" s="167"/>
      <c r="EQ105" s="167"/>
      <c r="ER105" s="167"/>
      <c r="ES105" s="167"/>
      <c r="ET105" s="167"/>
      <c r="EU105" s="167"/>
      <c r="EV105" s="167"/>
      <c r="EW105" s="167"/>
      <c r="EX105" s="167"/>
      <c r="EY105" s="167"/>
      <c r="EZ105" s="167"/>
      <c r="FA105" s="167"/>
      <c r="FB105" s="167"/>
      <c r="FC105" s="167"/>
    </row>
    <row r="106" spans="1:159" s="292" customFormat="1" x14ac:dyDescent="0.2">
      <c r="B106" s="293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7"/>
      <c r="BV106" s="167"/>
      <c r="BW106" s="167"/>
      <c r="BX106" s="167"/>
      <c r="BY106" s="167"/>
      <c r="BZ106" s="167"/>
      <c r="CA106" s="167"/>
      <c r="CB106" s="167"/>
      <c r="CC106" s="167"/>
      <c r="CD106" s="167"/>
      <c r="CE106" s="167"/>
      <c r="CF106" s="167"/>
      <c r="CG106" s="167"/>
      <c r="CH106" s="167"/>
      <c r="CI106" s="167"/>
      <c r="CJ106" s="167"/>
      <c r="CK106" s="167"/>
      <c r="CL106" s="167"/>
      <c r="CM106" s="167"/>
      <c r="CN106" s="167"/>
      <c r="CO106" s="167"/>
      <c r="CP106" s="167"/>
      <c r="CQ106" s="167"/>
      <c r="CR106" s="167"/>
      <c r="CS106" s="167"/>
      <c r="CT106" s="167"/>
      <c r="CU106" s="167"/>
      <c r="CV106" s="167"/>
      <c r="CW106" s="167"/>
      <c r="CX106" s="167"/>
      <c r="CY106" s="167"/>
      <c r="CZ106" s="167"/>
      <c r="DA106" s="167"/>
      <c r="DB106" s="167"/>
      <c r="DC106" s="167"/>
      <c r="DD106" s="167"/>
      <c r="DE106" s="167"/>
      <c r="DF106" s="167"/>
      <c r="DG106" s="167"/>
      <c r="DH106" s="167"/>
      <c r="DI106" s="167"/>
      <c r="DJ106" s="167"/>
      <c r="DK106" s="167"/>
      <c r="DL106" s="167"/>
      <c r="DM106" s="167"/>
      <c r="DN106" s="167"/>
      <c r="DO106" s="167"/>
      <c r="DP106" s="167"/>
      <c r="DQ106" s="167"/>
      <c r="DR106" s="167"/>
      <c r="DS106" s="167"/>
      <c r="DT106" s="167"/>
      <c r="DU106" s="167"/>
      <c r="DV106" s="167"/>
      <c r="DW106" s="167"/>
      <c r="DX106" s="167"/>
      <c r="DY106" s="167"/>
      <c r="DZ106" s="167"/>
      <c r="EA106" s="167"/>
      <c r="EB106" s="167"/>
      <c r="EC106" s="167"/>
      <c r="ED106" s="167"/>
      <c r="EE106" s="167"/>
      <c r="EF106" s="167"/>
      <c r="EG106" s="167"/>
      <c r="EH106" s="167"/>
      <c r="EI106" s="167"/>
      <c r="EJ106" s="167"/>
      <c r="EK106" s="167"/>
      <c r="EL106" s="167"/>
      <c r="EM106" s="167"/>
      <c r="EN106" s="167"/>
      <c r="EO106" s="167"/>
      <c r="EP106" s="167"/>
      <c r="EQ106" s="167"/>
      <c r="ER106" s="167"/>
      <c r="ES106" s="167"/>
      <c r="ET106" s="167"/>
      <c r="EU106" s="167"/>
      <c r="EV106" s="167"/>
      <c r="EW106" s="167"/>
      <c r="EX106" s="167"/>
      <c r="EY106" s="167"/>
      <c r="EZ106" s="167"/>
      <c r="FA106" s="167"/>
      <c r="FB106" s="167"/>
      <c r="FC106" s="167"/>
    </row>
    <row r="107" spans="1:159" s="292" customFormat="1" x14ac:dyDescent="0.2">
      <c r="B107" s="293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  <c r="CV107" s="167"/>
      <c r="CW107" s="167"/>
      <c r="CX107" s="167"/>
      <c r="CY107" s="167"/>
      <c r="CZ107" s="167"/>
      <c r="DA107" s="167"/>
      <c r="DB107" s="167"/>
      <c r="DC107" s="167"/>
      <c r="DD107" s="167"/>
      <c r="DE107" s="167"/>
      <c r="DF107" s="167"/>
      <c r="DG107" s="167"/>
      <c r="DH107" s="167"/>
      <c r="DI107" s="167"/>
      <c r="DJ107" s="167"/>
      <c r="DK107" s="167"/>
      <c r="DL107" s="167"/>
      <c r="DM107" s="167"/>
      <c r="DN107" s="167"/>
      <c r="DO107" s="167"/>
      <c r="DP107" s="167"/>
      <c r="DQ107" s="167"/>
      <c r="DR107" s="167"/>
      <c r="DS107" s="167"/>
      <c r="DT107" s="167"/>
      <c r="DU107" s="167"/>
      <c r="DV107" s="167"/>
      <c r="DW107" s="167"/>
      <c r="DX107" s="167"/>
      <c r="DY107" s="167"/>
      <c r="DZ107" s="167"/>
      <c r="EA107" s="167"/>
      <c r="EB107" s="167"/>
      <c r="EC107" s="167"/>
      <c r="ED107" s="167"/>
      <c r="EE107" s="167"/>
      <c r="EF107" s="167"/>
      <c r="EG107" s="167"/>
      <c r="EH107" s="167"/>
      <c r="EI107" s="167"/>
      <c r="EJ107" s="167"/>
      <c r="EK107" s="167"/>
      <c r="EL107" s="167"/>
      <c r="EM107" s="167"/>
      <c r="EN107" s="167"/>
      <c r="EO107" s="167"/>
      <c r="EP107" s="167"/>
      <c r="EQ107" s="167"/>
      <c r="ER107" s="167"/>
      <c r="ES107" s="167"/>
      <c r="ET107" s="167"/>
      <c r="EU107" s="167"/>
      <c r="EV107" s="167"/>
      <c r="EW107" s="167"/>
      <c r="EX107" s="167"/>
      <c r="EY107" s="167"/>
      <c r="EZ107" s="167"/>
      <c r="FA107" s="167"/>
      <c r="FB107" s="167"/>
      <c r="FC107" s="167"/>
    </row>
    <row r="108" spans="1:159" s="292" customFormat="1" x14ac:dyDescent="0.2">
      <c r="B108" s="293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  <c r="CV108" s="167"/>
      <c r="CW108" s="167"/>
      <c r="CX108" s="167"/>
      <c r="CY108" s="167"/>
      <c r="CZ108" s="167"/>
      <c r="DA108" s="167"/>
      <c r="DB108" s="167"/>
      <c r="DC108" s="167"/>
      <c r="DD108" s="167"/>
      <c r="DE108" s="167"/>
      <c r="DF108" s="167"/>
      <c r="DG108" s="167"/>
      <c r="DH108" s="167"/>
      <c r="DI108" s="167"/>
      <c r="DJ108" s="167"/>
      <c r="DK108" s="167"/>
      <c r="DL108" s="167"/>
      <c r="DM108" s="167"/>
      <c r="DN108" s="167"/>
      <c r="DO108" s="167"/>
      <c r="DP108" s="167"/>
      <c r="DQ108" s="167"/>
      <c r="DR108" s="167"/>
      <c r="DS108" s="167"/>
      <c r="DT108" s="167"/>
      <c r="DU108" s="167"/>
      <c r="DV108" s="167"/>
      <c r="DW108" s="167"/>
      <c r="DX108" s="167"/>
      <c r="DY108" s="167"/>
      <c r="DZ108" s="167"/>
      <c r="EA108" s="167"/>
      <c r="EB108" s="167"/>
      <c r="EC108" s="167"/>
      <c r="ED108" s="167"/>
      <c r="EE108" s="167"/>
      <c r="EF108" s="167"/>
      <c r="EG108" s="167"/>
      <c r="EH108" s="167"/>
      <c r="EI108" s="167"/>
      <c r="EJ108" s="167"/>
      <c r="EK108" s="167"/>
      <c r="EL108" s="167"/>
      <c r="EM108" s="167"/>
      <c r="EN108" s="167"/>
      <c r="EO108" s="167"/>
      <c r="EP108" s="167"/>
      <c r="EQ108" s="167"/>
      <c r="ER108" s="167"/>
      <c r="ES108" s="167"/>
      <c r="ET108" s="167"/>
      <c r="EU108" s="167"/>
      <c r="EV108" s="167"/>
      <c r="EW108" s="167"/>
      <c r="EX108" s="167"/>
      <c r="EY108" s="167"/>
      <c r="EZ108" s="167"/>
      <c r="FA108" s="167"/>
      <c r="FB108" s="167"/>
      <c r="FC108" s="167"/>
    </row>
    <row r="109" spans="1:159" s="292" customFormat="1" x14ac:dyDescent="0.2">
      <c r="B109" s="293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7"/>
      <c r="DG109" s="167"/>
      <c r="DH109" s="167"/>
      <c r="DI109" s="167"/>
      <c r="DJ109" s="167"/>
      <c r="DK109" s="167"/>
      <c r="DL109" s="167"/>
      <c r="DM109" s="167"/>
      <c r="DN109" s="167"/>
      <c r="DO109" s="167"/>
      <c r="DP109" s="167"/>
      <c r="DQ109" s="167"/>
      <c r="DR109" s="167"/>
      <c r="DS109" s="167"/>
      <c r="DT109" s="167"/>
      <c r="DU109" s="167"/>
      <c r="DV109" s="167"/>
      <c r="DW109" s="167"/>
      <c r="DX109" s="167"/>
      <c r="DY109" s="167"/>
      <c r="DZ109" s="167"/>
      <c r="EA109" s="167"/>
      <c r="EB109" s="167"/>
      <c r="EC109" s="167"/>
      <c r="ED109" s="167"/>
      <c r="EE109" s="167"/>
      <c r="EF109" s="167"/>
      <c r="EG109" s="167"/>
      <c r="EH109" s="167"/>
      <c r="EI109" s="167"/>
      <c r="EJ109" s="167"/>
      <c r="EK109" s="167"/>
      <c r="EL109" s="167"/>
      <c r="EM109" s="167"/>
      <c r="EN109" s="167"/>
      <c r="EO109" s="167"/>
      <c r="EP109" s="167"/>
      <c r="EQ109" s="167"/>
      <c r="ER109" s="167"/>
      <c r="ES109" s="167"/>
      <c r="ET109" s="167"/>
      <c r="EU109" s="167"/>
      <c r="EV109" s="167"/>
      <c r="EW109" s="167"/>
      <c r="EX109" s="167"/>
      <c r="EY109" s="167"/>
      <c r="EZ109" s="167"/>
      <c r="FA109" s="167"/>
      <c r="FB109" s="167"/>
      <c r="FC109" s="167"/>
    </row>
    <row r="110" spans="1:159" s="292" customFormat="1" x14ac:dyDescent="0.2">
      <c r="B110" s="293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67"/>
      <c r="CR110" s="167"/>
      <c r="CS110" s="167"/>
      <c r="CT110" s="167"/>
      <c r="CU110" s="167"/>
      <c r="CV110" s="167"/>
      <c r="CW110" s="167"/>
      <c r="CX110" s="167"/>
      <c r="CY110" s="167"/>
      <c r="CZ110" s="167"/>
      <c r="DA110" s="167"/>
      <c r="DB110" s="167"/>
      <c r="DC110" s="167"/>
      <c r="DD110" s="167"/>
      <c r="DE110" s="167"/>
      <c r="DF110" s="167"/>
      <c r="DG110" s="167"/>
      <c r="DH110" s="167"/>
      <c r="DI110" s="167"/>
      <c r="DJ110" s="167"/>
      <c r="DK110" s="167"/>
      <c r="DL110" s="167"/>
      <c r="DM110" s="167"/>
      <c r="DN110" s="167"/>
      <c r="DO110" s="167"/>
      <c r="DP110" s="167"/>
      <c r="DQ110" s="167"/>
      <c r="DR110" s="167"/>
      <c r="DS110" s="167"/>
      <c r="DT110" s="167"/>
      <c r="DU110" s="167"/>
      <c r="DV110" s="167"/>
      <c r="DW110" s="167"/>
      <c r="DX110" s="167"/>
      <c r="DY110" s="167"/>
      <c r="DZ110" s="167"/>
      <c r="EA110" s="167"/>
      <c r="EB110" s="167"/>
      <c r="EC110" s="167"/>
      <c r="ED110" s="167"/>
      <c r="EE110" s="167"/>
      <c r="EF110" s="167"/>
      <c r="EG110" s="167"/>
      <c r="EH110" s="167"/>
      <c r="EI110" s="167"/>
      <c r="EJ110" s="167"/>
      <c r="EK110" s="167"/>
      <c r="EL110" s="167"/>
      <c r="EM110" s="167"/>
      <c r="EN110" s="167"/>
      <c r="EO110" s="167"/>
      <c r="EP110" s="167"/>
      <c r="EQ110" s="167"/>
      <c r="ER110" s="167"/>
      <c r="ES110" s="167"/>
      <c r="ET110" s="167"/>
      <c r="EU110" s="167"/>
      <c r="EV110" s="167"/>
      <c r="EW110" s="167"/>
      <c r="EX110" s="167"/>
      <c r="EY110" s="167"/>
      <c r="EZ110" s="167"/>
      <c r="FA110" s="167"/>
      <c r="FB110" s="167"/>
      <c r="FC110" s="167"/>
    </row>
    <row r="111" spans="1:159" s="292" customFormat="1" x14ac:dyDescent="0.2">
      <c r="B111" s="293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  <c r="DH111" s="167"/>
      <c r="DI111" s="167"/>
      <c r="DJ111" s="167"/>
      <c r="DK111" s="167"/>
      <c r="DL111" s="167"/>
      <c r="DM111" s="167"/>
      <c r="DN111" s="167"/>
      <c r="DO111" s="167"/>
      <c r="DP111" s="167"/>
      <c r="DQ111" s="167"/>
      <c r="DR111" s="167"/>
      <c r="DS111" s="167"/>
      <c r="DT111" s="167"/>
      <c r="DU111" s="167"/>
      <c r="DV111" s="167"/>
      <c r="DW111" s="167"/>
      <c r="DX111" s="167"/>
      <c r="DY111" s="167"/>
      <c r="DZ111" s="167"/>
      <c r="EA111" s="167"/>
      <c r="EB111" s="167"/>
      <c r="EC111" s="167"/>
      <c r="ED111" s="167"/>
      <c r="EE111" s="167"/>
      <c r="EF111" s="167"/>
      <c r="EG111" s="167"/>
      <c r="EH111" s="167"/>
      <c r="EI111" s="167"/>
      <c r="EJ111" s="167"/>
      <c r="EK111" s="167"/>
      <c r="EL111" s="167"/>
      <c r="EM111" s="167"/>
      <c r="EN111" s="167"/>
      <c r="EO111" s="167"/>
      <c r="EP111" s="167"/>
      <c r="EQ111" s="167"/>
      <c r="ER111" s="167"/>
      <c r="ES111" s="167"/>
      <c r="ET111" s="167"/>
      <c r="EU111" s="167"/>
      <c r="EV111" s="167"/>
      <c r="EW111" s="167"/>
      <c r="EX111" s="167"/>
      <c r="EY111" s="167"/>
      <c r="EZ111" s="167"/>
      <c r="FA111" s="167"/>
      <c r="FB111" s="167"/>
      <c r="FC111" s="167"/>
    </row>
    <row r="112" spans="1:159" s="292" customFormat="1" x14ac:dyDescent="0.2">
      <c r="B112" s="293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  <c r="DE112" s="167"/>
      <c r="DF112" s="167"/>
      <c r="DG112" s="167"/>
      <c r="DH112" s="167"/>
      <c r="DI112" s="167"/>
      <c r="DJ112" s="167"/>
      <c r="DK112" s="167"/>
      <c r="DL112" s="167"/>
      <c r="DM112" s="167"/>
      <c r="DN112" s="167"/>
      <c r="DO112" s="167"/>
      <c r="DP112" s="167"/>
      <c r="DQ112" s="167"/>
      <c r="DR112" s="167"/>
      <c r="DS112" s="167"/>
      <c r="DT112" s="167"/>
      <c r="DU112" s="167"/>
      <c r="DV112" s="167"/>
      <c r="DW112" s="167"/>
      <c r="DX112" s="167"/>
      <c r="DY112" s="167"/>
      <c r="DZ112" s="167"/>
      <c r="EA112" s="167"/>
      <c r="EB112" s="167"/>
      <c r="EC112" s="167"/>
      <c r="ED112" s="167"/>
      <c r="EE112" s="167"/>
      <c r="EF112" s="167"/>
      <c r="EG112" s="167"/>
      <c r="EH112" s="167"/>
      <c r="EI112" s="167"/>
      <c r="EJ112" s="167"/>
      <c r="EK112" s="167"/>
      <c r="EL112" s="167"/>
      <c r="EM112" s="167"/>
      <c r="EN112" s="167"/>
      <c r="EO112" s="167"/>
      <c r="EP112" s="167"/>
      <c r="EQ112" s="167"/>
      <c r="ER112" s="167"/>
      <c r="ES112" s="167"/>
      <c r="ET112" s="167"/>
      <c r="EU112" s="167"/>
      <c r="EV112" s="167"/>
      <c r="EW112" s="167"/>
      <c r="EX112" s="167"/>
      <c r="EY112" s="167"/>
      <c r="EZ112" s="167"/>
      <c r="FA112" s="167"/>
      <c r="FB112" s="167"/>
      <c r="FC112" s="167"/>
    </row>
    <row r="113" spans="2:159" s="292" customFormat="1" x14ac:dyDescent="0.2">
      <c r="B113" s="293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7"/>
      <c r="BD113" s="167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7"/>
      <c r="BR113" s="167"/>
      <c r="BS113" s="167"/>
      <c r="BT113" s="167"/>
      <c r="BU113" s="167"/>
      <c r="BV113" s="167"/>
      <c r="BW113" s="167"/>
      <c r="BX113" s="167"/>
      <c r="BY113" s="167"/>
      <c r="BZ113" s="167"/>
      <c r="CA113" s="167"/>
      <c r="CB113" s="167"/>
      <c r="CC113" s="167"/>
      <c r="CD113" s="167"/>
      <c r="CE113" s="167"/>
      <c r="CF113" s="167"/>
      <c r="CG113" s="167"/>
      <c r="CH113" s="167"/>
      <c r="CI113" s="167"/>
      <c r="CJ113" s="167"/>
      <c r="CK113" s="167"/>
      <c r="CL113" s="167"/>
      <c r="CM113" s="167"/>
      <c r="CN113" s="167"/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167"/>
      <c r="DF113" s="167"/>
      <c r="DG113" s="167"/>
      <c r="DH113" s="167"/>
      <c r="DI113" s="167"/>
      <c r="DJ113" s="167"/>
      <c r="DK113" s="167"/>
      <c r="DL113" s="167"/>
      <c r="DM113" s="167"/>
      <c r="DN113" s="167"/>
      <c r="DO113" s="167"/>
      <c r="DP113" s="167"/>
      <c r="DQ113" s="167"/>
      <c r="DR113" s="167"/>
      <c r="DS113" s="167"/>
      <c r="DT113" s="167"/>
      <c r="DU113" s="167"/>
      <c r="DV113" s="167"/>
      <c r="DW113" s="167"/>
      <c r="DX113" s="167"/>
      <c r="DY113" s="167"/>
      <c r="DZ113" s="167"/>
      <c r="EA113" s="167"/>
      <c r="EB113" s="167"/>
      <c r="EC113" s="167"/>
      <c r="ED113" s="167"/>
      <c r="EE113" s="167"/>
      <c r="EF113" s="167"/>
      <c r="EG113" s="167"/>
      <c r="EH113" s="167"/>
      <c r="EI113" s="167"/>
      <c r="EJ113" s="167"/>
      <c r="EK113" s="167"/>
      <c r="EL113" s="167"/>
      <c r="EM113" s="167"/>
      <c r="EN113" s="167"/>
      <c r="EO113" s="167"/>
      <c r="EP113" s="167"/>
      <c r="EQ113" s="167"/>
      <c r="ER113" s="167"/>
      <c r="ES113" s="167"/>
      <c r="ET113" s="167"/>
      <c r="EU113" s="167"/>
      <c r="EV113" s="167"/>
      <c r="EW113" s="167"/>
      <c r="EX113" s="167"/>
      <c r="EY113" s="167"/>
      <c r="EZ113" s="167"/>
      <c r="FA113" s="167"/>
      <c r="FB113" s="167"/>
      <c r="FC113" s="167"/>
    </row>
    <row r="114" spans="2:159" s="292" customFormat="1" x14ac:dyDescent="0.2">
      <c r="B114" s="293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67"/>
      <c r="DL114" s="167"/>
      <c r="DM114" s="167"/>
      <c r="DN114" s="167"/>
      <c r="DO114" s="167"/>
      <c r="DP114" s="167"/>
      <c r="DQ114" s="167"/>
      <c r="DR114" s="167"/>
      <c r="DS114" s="167"/>
      <c r="DT114" s="167"/>
      <c r="DU114" s="167"/>
      <c r="DV114" s="167"/>
      <c r="DW114" s="167"/>
      <c r="DX114" s="167"/>
      <c r="DY114" s="167"/>
      <c r="DZ114" s="167"/>
      <c r="EA114" s="167"/>
      <c r="EB114" s="167"/>
      <c r="EC114" s="167"/>
      <c r="ED114" s="167"/>
      <c r="EE114" s="167"/>
      <c r="EF114" s="167"/>
      <c r="EG114" s="167"/>
      <c r="EH114" s="167"/>
      <c r="EI114" s="167"/>
      <c r="EJ114" s="167"/>
      <c r="EK114" s="167"/>
      <c r="EL114" s="167"/>
      <c r="EM114" s="167"/>
      <c r="EN114" s="167"/>
      <c r="EO114" s="167"/>
      <c r="EP114" s="167"/>
      <c r="EQ114" s="167"/>
      <c r="ER114" s="167"/>
      <c r="ES114" s="167"/>
      <c r="ET114" s="167"/>
      <c r="EU114" s="167"/>
      <c r="EV114" s="167"/>
      <c r="EW114" s="167"/>
      <c r="EX114" s="167"/>
      <c r="EY114" s="167"/>
      <c r="EZ114" s="167"/>
      <c r="FA114" s="167"/>
      <c r="FB114" s="167"/>
      <c r="FC114" s="167"/>
    </row>
    <row r="115" spans="2:159" s="292" customFormat="1" x14ac:dyDescent="0.2">
      <c r="B115" s="293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  <c r="FA115" s="167"/>
      <c r="FB115" s="167"/>
      <c r="FC115" s="167"/>
    </row>
    <row r="116" spans="2:159" s="292" customFormat="1" x14ac:dyDescent="0.2">
      <c r="B116" s="293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7"/>
      <c r="CQ116" s="167"/>
      <c r="CR116" s="167"/>
      <c r="CS116" s="167"/>
      <c r="CT116" s="167"/>
      <c r="CU116" s="167"/>
      <c r="CV116" s="167"/>
      <c r="CW116" s="167"/>
      <c r="CX116" s="167"/>
      <c r="CY116" s="167"/>
      <c r="CZ116" s="167"/>
      <c r="DA116" s="167"/>
      <c r="DB116" s="167"/>
      <c r="DC116" s="167"/>
      <c r="DD116" s="167"/>
      <c r="DE116" s="167"/>
      <c r="DF116" s="167"/>
      <c r="DG116" s="167"/>
      <c r="DH116" s="167"/>
      <c r="DI116" s="167"/>
      <c r="DJ116" s="167"/>
      <c r="DK116" s="167"/>
      <c r="DL116" s="167"/>
      <c r="DM116" s="167"/>
      <c r="DN116" s="167"/>
      <c r="DO116" s="167"/>
      <c r="DP116" s="167"/>
      <c r="DQ116" s="167"/>
      <c r="DR116" s="167"/>
      <c r="DS116" s="167"/>
      <c r="DT116" s="167"/>
      <c r="DU116" s="167"/>
      <c r="DV116" s="167"/>
      <c r="DW116" s="167"/>
      <c r="DX116" s="167"/>
      <c r="DY116" s="167"/>
      <c r="DZ116" s="167"/>
      <c r="EA116" s="167"/>
      <c r="EB116" s="167"/>
      <c r="EC116" s="167"/>
      <c r="ED116" s="167"/>
      <c r="EE116" s="167"/>
      <c r="EF116" s="167"/>
      <c r="EG116" s="167"/>
      <c r="EH116" s="167"/>
      <c r="EI116" s="167"/>
      <c r="EJ116" s="167"/>
      <c r="EK116" s="167"/>
      <c r="EL116" s="167"/>
      <c r="EM116" s="167"/>
      <c r="EN116" s="167"/>
      <c r="EO116" s="167"/>
      <c r="EP116" s="167"/>
      <c r="EQ116" s="167"/>
      <c r="ER116" s="167"/>
      <c r="ES116" s="167"/>
      <c r="ET116" s="167"/>
      <c r="EU116" s="167"/>
      <c r="EV116" s="167"/>
      <c r="EW116" s="167"/>
      <c r="EX116" s="167"/>
      <c r="EY116" s="167"/>
      <c r="EZ116" s="167"/>
      <c r="FA116" s="167"/>
      <c r="FB116" s="167"/>
      <c r="FC116" s="167"/>
    </row>
    <row r="117" spans="2:159" s="292" customFormat="1" x14ac:dyDescent="0.2">
      <c r="B117" s="293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7"/>
      <c r="BR117" s="167"/>
      <c r="BS117" s="167"/>
      <c r="BT117" s="167"/>
      <c r="BU117" s="167"/>
      <c r="BV117" s="167"/>
      <c r="BW117" s="167"/>
      <c r="BX117" s="167"/>
      <c r="BY117" s="167"/>
      <c r="BZ117" s="167"/>
      <c r="CA117" s="167"/>
      <c r="CB117" s="167"/>
      <c r="CC117" s="167"/>
      <c r="CD117" s="167"/>
      <c r="CE117" s="167"/>
      <c r="CF117" s="167"/>
      <c r="CG117" s="167"/>
      <c r="CH117" s="167"/>
      <c r="CI117" s="167"/>
      <c r="CJ117" s="167"/>
      <c r="CK117" s="167"/>
      <c r="CL117" s="167"/>
      <c r="CM117" s="167"/>
      <c r="CN117" s="167"/>
      <c r="CO117" s="167"/>
      <c r="CP117" s="167"/>
      <c r="CQ117" s="167"/>
      <c r="CR117" s="167"/>
      <c r="CS117" s="167"/>
      <c r="CT117" s="167"/>
      <c r="CU117" s="167"/>
      <c r="CV117" s="167"/>
      <c r="CW117" s="167"/>
      <c r="CX117" s="167"/>
      <c r="CY117" s="167"/>
      <c r="CZ117" s="167"/>
      <c r="DA117" s="167"/>
      <c r="DB117" s="167"/>
      <c r="DC117" s="167"/>
      <c r="DD117" s="167"/>
      <c r="DE117" s="167"/>
      <c r="DF117" s="167"/>
      <c r="DG117" s="167"/>
      <c r="DH117" s="167"/>
      <c r="DI117" s="167"/>
      <c r="DJ117" s="167"/>
      <c r="DK117" s="167"/>
      <c r="DL117" s="167"/>
      <c r="DM117" s="167"/>
      <c r="DN117" s="167"/>
      <c r="DO117" s="167"/>
      <c r="DP117" s="167"/>
      <c r="DQ117" s="167"/>
      <c r="DR117" s="167"/>
      <c r="DS117" s="167"/>
      <c r="DT117" s="167"/>
      <c r="DU117" s="167"/>
      <c r="DV117" s="167"/>
      <c r="DW117" s="167"/>
      <c r="DX117" s="167"/>
      <c r="DY117" s="167"/>
      <c r="DZ117" s="167"/>
      <c r="EA117" s="167"/>
      <c r="EB117" s="167"/>
      <c r="EC117" s="167"/>
      <c r="ED117" s="167"/>
      <c r="EE117" s="167"/>
      <c r="EF117" s="167"/>
      <c r="EG117" s="167"/>
      <c r="EH117" s="167"/>
      <c r="EI117" s="167"/>
      <c r="EJ117" s="167"/>
      <c r="EK117" s="167"/>
      <c r="EL117" s="167"/>
      <c r="EM117" s="167"/>
      <c r="EN117" s="167"/>
      <c r="EO117" s="167"/>
      <c r="EP117" s="167"/>
      <c r="EQ117" s="167"/>
      <c r="ER117" s="167"/>
      <c r="ES117" s="167"/>
      <c r="ET117" s="167"/>
      <c r="EU117" s="167"/>
      <c r="EV117" s="167"/>
      <c r="EW117" s="167"/>
      <c r="EX117" s="167"/>
      <c r="EY117" s="167"/>
      <c r="EZ117" s="167"/>
      <c r="FA117" s="167"/>
      <c r="FB117" s="167"/>
      <c r="FC117" s="167"/>
    </row>
    <row r="118" spans="2:159" s="292" customFormat="1" x14ac:dyDescent="0.2">
      <c r="B118" s="293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67"/>
      <c r="BY118" s="167"/>
      <c r="BZ118" s="167"/>
      <c r="CA118" s="167"/>
      <c r="CB118" s="167"/>
      <c r="CC118" s="167"/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/>
      <c r="CN118" s="167"/>
      <c r="CO118" s="167"/>
      <c r="CP118" s="167"/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/>
      <c r="DC118" s="167"/>
      <c r="DD118" s="167"/>
      <c r="DE118" s="167"/>
      <c r="DF118" s="167"/>
      <c r="DG118" s="167"/>
      <c r="DH118" s="167"/>
      <c r="DI118" s="167"/>
      <c r="DJ118" s="167"/>
      <c r="DK118" s="167"/>
      <c r="DL118" s="167"/>
      <c r="DM118" s="167"/>
      <c r="DN118" s="167"/>
      <c r="DO118" s="167"/>
      <c r="DP118" s="167"/>
      <c r="DQ118" s="167"/>
      <c r="DR118" s="167"/>
      <c r="DS118" s="167"/>
      <c r="DT118" s="167"/>
      <c r="DU118" s="167"/>
      <c r="DV118" s="167"/>
      <c r="DW118" s="167"/>
      <c r="DX118" s="167"/>
      <c r="DY118" s="167"/>
      <c r="DZ118" s="167"/>
      <c r="EA118" s="167"/>
      <c r="EB118" s="167"/>
      <c r="EC118" s="167"/>
      <c r="ED118" s="167"/>
      <c r="EE118" s="167"/>
      <c r="EF118" s="167"/>
      <c r="EG118" s="167"/>
      <c r="EH118" s="167"/>
      <c r="EI118" s="167"/>
      <c r="EJ118" s="167"/>
      <c r="EK118" s="167"/>
      <c r="EL118" s="167"/>
      <c r="EM118" s="167"/>
      <c r="EN118" s="167"/>
      <c r="EO118" s="167"/>
      <c r="EP118" s="167"/>
      <c r="EQ118" s="167"/>
      <c r="ER118" s="167"/>
      <c r="ES118" s="167"/>
      <c r="ET118" s="167"/>
      <c r="EU118" s="167"/>
      <c r="EV118" s="167"/>
      <c r="EW118" s="167"/>
      <c r="EX118" s="167"/>
      <c r="EY118" s="167"/>
      <c r="EZ118" s="167"/>
      <c r="FA118" s="167"/>
      <c r="FB118" s="167"/>
      <c r="FC118" s="167"/>
    </row>
    <row r="119" spans="2:159" s="292" customFormat="1" x14ac:dyDescent="0.2">
      <c r="B119" s="293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7"/>
      <c r="BQ119" s="167"/>
      <c r="BR119" s="167"/>
      <c r="BS119" s="167"/>
      <c r="BT119" s="167"/>
      <c r="BU119" s="167"/>
      <c r="BV119" s="167"/>
      <c r="BW119" s="167"/>
      <c r="BX119" s="167"/>
      <c r="BY119" s="167"/>
      <c r="BZ119" s="167"/>
      <c r="CA119" s="167"/>
      <c r="CB119" s="167"/>
      <c r="CC119" s="167"/>
      <c r="CD119" s="167"/>
      <c r="CE119" s="167"/>
      <c r="CF119" s="167"/>
      <c r="CG119" s="167"/>
      <c r="CH119" s="167"/>
      <c r="CI119" s="167"/>
      <c r="CJ119" s="167"/>
      <c r="CK119" s="167"/>
      <c r="CL119" s="167"/>
      <c r="CM119" s="167"/>
      <c r="CN119" s="167"/>
      <c r="CO119" s="167"/>
      <c r="CP119" s="167"/>
      <c r="CQ119" s="167"/>
      <c r="CR119" s="167"/>
      <c r="CS119" s="167"/>
      <c r="CT119" s="167"/>
      <c r="CU119" s="167"/>
      <c r="CV119" s="167"/>
      <c r="CW119" s="167"/>
      <c r="CX119" s="167"/>
      <c r="CY119" s="167"/>
      <c r="CZ119" s="167"/>
      <c r="DA119" s="167"/>
      <c r="DB119" s="167"/>
      <c r="DC119" s="167"/>
      <c r="DD119" s="167"/>
      <c r="DE119" s="167"/>
      <c r="DF119" s="167"/>
      <c r="DG119" s="167"/>
      <c r="DH119" s="167"/>
      <c r="DI119" s="167"/>
      <c r="DJ119" s="167"/>
      <c r="DK119" s="167"/>
      <c r="DL119" s="167"/>
      <c r="DM119" s="167"/>
      <c r="DN119" s="167"/>
      <c r="DO119" s="167"/>
      <c r="DP119" s="167"/>
      <c r="DQ119" s="167"/>
      <c r="DR119" s="167"/>
      <c r="DS119" s="167"/>
      <c r="DT119" s="167"/>
      <c r="DU119" s="167"/>
      <c r="DV119" s="167"/>
      <c r="DW119" s="167"/>
      <c r="DX119" s="167"/>
      <c r="DY119" s="167"/>
      <c r="DZ119" s="167"/>
      <c r="EA119" s="167"/>
      <c r="EB119" s="167"/>
      <c r="EC119" s="167"/>
      <c r="ED119" s="167"/>
      <c r="EE119" s="167"/>
      <c r="EF119" s="167"/>
      <c r="EG119" s="167"/>
      <c r="EH119" s="167"/>
      <c r="EI119" s="167"/>
      <c r="EJ119" s="167"/>
      <c r="EK119" s="167"/>
      <c r="EL119" s="167"/>
      <c r="EM119" s="167"/>
      <c r="EN119" s="167"/>
      <c r="EO119" s="167"/>
      <c r="EP119" s="167"/>
      <c r="EQ119" s="167"/>
      <c r="ER119" s="167"/>
      <c r="ES119" s="167"/>
      <c r="ET119" s="167"/>
      <c r="EU119" s="167"/>
      <c r="EV119" s="167"/>
      <c r="EW119" s="167"/>
      <c r="EX119" s="167"/>
      <c r="EY119" s="167"/>
      <c r="EZ119" s="167"/>
      <c r="FA119" s="167"/>
      <c r="FB119" s="167"/>
      <c r="FC119" s="167"/>
    </row>
    <row r="120" spans="2:159" s="292" customFormat="1" x14ac:dyDescent="0.2">
      <c r="B120" s="293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  <c r="CA120" s="167"/>
      <c r="CB120" s="167"/>
      <c r="CC120" s="167"/>
      <c r="CD120" s="167"/>
      <c r="CE120" s="167"/>
      <c r="CF120" s="167"/>
      <c r="CG120" s="167"/>
      <c r="CH120" s="167"/>
      <c r="CI120" s="167"/>
      <c r="CJ120" s="167"/>
      <c r="CK120" s="167"/>
      <c r="CL120" s="167"/>
      <c r="CM120" s="167"/>
      <c r="CN120" s="167"/>
      <c r="CO120" s="167"/>
      <c r="CP120" s="167"/>
      <c r="CQ120" s="167"/>
      <c r="CR120" s="167"/>
      <c r="CS120" s="167"/>
      <c r="CT120" s="167"/>
      <c r="CU120" s="167"/>
      <c r="CV120" s="167"/>
      <c r="CW120" s="167"/>
      <c r="CX120" s="167"/>
      <c r="CY120" s="167"/>
      <c r="CZ120" s="167"/>
      <c r="DA120" s="167"/>
      <c r="DB120" s="167"/>
      <c r="DC120" s="167"/>
      <c r="DD120" s="167"/>
      <c r="DE120" s="167"/>
      <c r="DF120" s="167"/>
      <c r="DG120" s="167"/>
      <c r="DH120" s="167"/>
      <c r="DI120" s="167"/>
      <c r="DJ120" s="167"/>
      <c r="DK120" s="167"/>
      <c r="DL120" s="167"/>
      <c r="DM120" s="167"/>
      <c r="DN120" s="167"/>
      <c r="DO120" s="167"/>
      <c r="DP120" s="167"/>
      <c r="DQ120" s="167"/>
      <c r="DR120" s="167"/>
      <c r="DS120" s="167"/>
      <c r="DT120" s="167"/>
      <c r="DU120" s="167"/>
      <c r="DV120" s="167"/>
      <c r="DW120" s="167"/>
      <c r="DX120" s="167"/>
      <c r="DY120" s="167"/>
      <c r="DZ120" s="167"/>
      <c r="EA120" s="167"/>
      <c r="EB120" s="167"/>
      <c r="EC120" s="167"/>
      <c r="ED120" s="167"/>
      <c r="EE120" s="167"/>
      <c r="EF120" s="167"/>
      <c r="EG120" s="167"/>
      <c r="EH120" s="167"/>
      <c r="EI120" s="167"/>
      <c r="EJ120" s="167"/>
      <c r="EK120" s="167"/>
      <c r="EL120" s="167"/>
      <c r="EM120" s="167"/>
      <c r="EN120" s="167"/>
      <c r="EO120" s="167"/>
      <c r="EP120" s="167"/>
      <c r="EQ120" s="167"/>
      <c r="ER120" s="167"/>
      <c r="ES120" s="167"/>
      <c r="ET120" s="167"/>
      <c r="EU120" s="167"/>
      <c r="EV120" s="167"/>
      <c r="EW120" s="167"/>
      <c r="EX120" s="167"/>
      <c r="EY120" s="167"/>
      <c r="EZ120" s="167"/>
      <c r="FA120" s="167"/>
      <c r="FB120" s="167"/>
      <c r="FC120" s="167"/>
    </row>
    <row r="121" spans="2:159" s="292" customFormat="1" x14ac:dyDescent="0.2">
      <c r="B121" s="293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67"/>
      <c r="BZ121" s="167"/>
      <c r="CA121" s="167"/>
      <c r="CB121" s="167"/>
      <c r="CC121" s="167"/>
      <c r="CD121" s="167"/>
      <c r="CE121" s="167"/>
      <c r="CF121" s="167"/>
      <c r="CG121" s="167"/>
      <c r="CH121" s="167"/>
      <c r="CI121" s="167"/>
      <c r="CJ121" s="167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67"/>
      <c r="CV121" s="167"/>
      <c r="CW121" s="167"/>
      <c r="CX121" s="167"/>
      <c r="CY121" s="167"/>
      <c r="CZ121" s="167"/>
      <c r="DA121" s="167"/>
      <c r="DB121" s="167"/>
      <c r="DC121" s="167"/>
      <c r="DD121" s="167"/>
      <c r="DE121" s="167"/>
      <c r="DF121" s="167"/>
      <c r="DG121" s="167"/>
      <c r="DH121" s="167"/>
      <c r="DI121" s="167"/>
      <c r="DJ121" s="167"/>
      <c r="DK121" s="167"/>
      <c r="DL121" s="167"/>
      <c r="DM121" s="167"/>
      <c r="DN121" s="167"/>
      <c r="DO121" s="167"/>
      <c r="DP121" s="167"/>
      <c r="DQ121" s="167"/>
      <c r="DR121" s="167"/>
      <c r="DS121" s="167"/>
      <c r="DT121" s="167"/>
      <c r="DU121" s="167"/>
      <c r="DV121" s="167"/>
      <c r="DW121" s="167"/>
      <c r="DX121" s="167"/>
      <c r="DY121" s="167"/>
      <c r="DZ121" s="167"/>
      <c r="EA121" s="167"/>
      <c r="EB121" s="167"/>
      <c r="EC121" s="167"/>
      <c r="ED121" s="167"/>
      <c r="EE121" s="167"/>
      <c r="EF121" s="167"/>
      <c r="EG121" s="167"/>
      <c r="EH121" s="167"/>
      <c r="EI121" s="167"/>
      <c r="EJ121" s="167"/>
      <c r="EK121" s="167"/>
      <c r="EL121" s="167"/>
      <c r="EM121" s="167"/>
      <c r="EN121" s="167"/>
      <c r="EO121" s="167"/>
      <c r="EP121" s="167"/>
      <c r="EQ121" s="167"/>
      <c r="ER121" s="167"/>
      <c r="ES121" s="167"/>
      <c r="ET121" s="167"/>
      <c r="EU121" s="167"/>
      <c r="EV121" s="167"/>
      <c r="EW121" s="167"/>
      <c r="EX121" s="167"/>
      <c r="EY121" s="167"/>
      <c r="EZ121" s="167"/>
      <c r="FA121" s="167"/>
      <c r="FB121" s="167"/>
      <c r="FC121" s="167"/>
    </row>
    <row r="122" spans="2:159" s="292" customFormat="1" x14ac:dyDescent="0.2">
      <c r="B122" s="293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67"/>
      <c r="BW122" s="167"/>
      <c r="BX122" s="167"/>
      <c r="BY122" s="167"/>
      <c r="BZ122" s="167"/>
      <c r="CA122" s="167"/>
      <c r="CB122" s="167"/>
      <c r="CC122" s="167"/>
      <c r="CD122" s="167"/>
      <c r="CE122" s="167"/>
      <c r="CF122" s="167"/>
      <c r="CG122" s="167"/>
      <c r="CH122" s="167"/>
      <c r="CI122" s="167"/>
      <c r="CJ122" s="167"/>
      <c r="CK122" s="167"/>
      <c r="CL122" s="167"/>
      <c r="CM122" s="167"/>
      <c r="CN122" s="167"/>
      <c r="CO122" s="167"/>
      <c r="CP122" s="167"/>
      <c r="CQ122" s="167"/>
      <c r="CR122" s="167"/>
      <c r="CS122" s="167"/>
      <c r="CT122" s="167"/>
      <c r="CU122" s="167"/>
      <c r="CV122" s="167"/>
      <c r="CW122" s="167"/>
      <c r="CX122" s="167"/>
      <c r="CY122" s="167"/>
      <c r="CZ122" s="167"/>
      <c r="DA122" s="167"/>
      <c r="DB122" s="167"/>
      <c r="DC122" s="167"/>
      <c r="DD122" s="167"/>
      <c r="DE122" s="167"/>
      <c r="DF122" s="167"/>
      <c r="DG122" s="167"/>
      <c r="DH122" s="167"/>
      <c r="DI122" s="167"/>
      <c r="DJ122" s="167"/>
      <c r="DK122" s="167"/>
      <c r="DL122" s="167"/>
      <c r="DM122" s="167"/>
      <c r="DN122" s="167"/>
      <c r="DO122" s="167"/>
      <c r="DP122" s="167"/>
      <c r="DQ122" s="167"/>
      <c r="DR122" s="167"/>
      <c r="DS122" s="167"/>
      <c r="DT122" s="167"/>
      <c r="DU122" s="167"/>
      <c r="DV122" s="167"/>
      <c r="DW122" s="167"/>
      <c r="DX122" s="167"/>
      <c r="DY122" s="167"/>
      <c r="DZ122" s="167"/>
      <c r="EA122" s="167"/>
      <c r="EB122" s="167"/>
      <c r="EC122" s="167"/>
      <c r="ED122" s="167"/>
      <c r="EE122" s="167"/>
      <c r="EF122" s="167"/>
      <c r="EG122" s="167"/>
      <c r="EH122" s="167"/>
      <c r="EI122" s="167"/>
      <c r="EJ122" s="167"/>
      <c r="EK122" s="167"/>
      <c r="EL122" s="167"/>
      <c r="EM122" s="167"/>
      <c r="EN122" s="167"/>
      <c r="EO122" s="167"/>
      <c r="EP122" s="167"/>
      <c r="EQ122" s="167"/>
      <c r="ER122" s="167"/>
      <c r="ES122" s="167"/>
      <c r="ET122" s="167"/>
      <c r="EU122" s="167"/>
      <c r="EV122" s="167"/>
      <c r="EW122" s="167"/>
      <c r="EX122" s="167"/>
      <c r="EY122" s="167"/>
      <c r="EZ122" s="167"/>
      <c r="FA122" s="167"/>
      <c r="FB122" s="167"/>
      <c r="FC122" s="167"/>
    </row>
    <row r="123" spans="2:159" s="292" customFormat="1" x14ac:dyDescent="0.2">
      <c r="B123" s="293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67"/>
      <c r="AZ123" s="167"/>
      <c r="BA123" s="167"/>
      <c r="BB123" s="167"/>
      <c r="BC123" s="167"/>
      <c r="BD123" s="167"/>
      <c r="BE123" s="167"/>
      <c r="BF123" s="167"/>
      <c r="BG123" s="167"/>
      <c r="BH123" s="167"/>
      <c r="BI123" s="167"/>
      <c r="BJ123" s="167"/>
      <c r="BK123" s="167"/>
      <c r="BL123" s="167"/>
      <c r="BM123" s="167"/>
      <c r="BN123" s="167"/>
      <c r="BO123" s="167"/>
      <c r="BP123" s="167"/>
      <c r="BQ123" s="167"/>
      <c r="BR123" s="167"/>
      <c r="BS123" s="167"/>
      <c r="BT123" s="167"/>
      <c r="BU123" s="167"/>
      <c r="BV123" s="167"/>
      <c r="BW123" s="167"/>
      <c r="BX123" s="167"/>
      <c r="BY123" s="167"/>
      <c r="BZ123" s="167"/>
      <c r="CA123" s="167"/>
      <c r="CB123" s="167"/>
      <c r="CC123" s="167"/>
      <c r="CD123" s="167"/>
      <c r="CE123" s="167"/>
      <c r="CF123" s="167"/>
      <c r="CG123" s="167"/>
      <c r="CH123" s="167"/>
      <c r="CI123" s="167"/>
      <c r="CJ123" s="167"/>
      <c r="CK123" s="167"/>
      <c r="CL123" s="167"/>
      <c r="CM123" s="167"/>
      <c r="CN123" s="167"/>
      <c r="CO123" s="167"/>
      <c r="CP123" s="167"/>
      <c r="CQ123" s="167"/>
      <c r="CR123" s="167"/>
      <c r="CS123" s="167"/>
      <c r="CT123" s="167"/>
      <c r="CU123" s="167"/>
      <c r="CV123" s="167"/>
      <c r="CW123" s="167"/>
      <c r="CX123" s="167"/>
      <c r="CY123" s="167"/>
      <c r="CZ123" s="167"/>
      <c r="DA123" s="167"/>
      <c r="DB123" s="167"/>
      <c r="DC123" s="167"/>
      <c r="DD123" s="167"/>
      <c r="DE123" s="167"/>
      <c r="DF123" s="167"/>
      <c r="DG123" s="167"/>
      <c r="DH123" s="167"/>
      <c r="DI123" s="167"/>
      <c r="DJ123" s="167"/>
      <c r="DK123" s="167"/>
      <c r="DL123" s="167"/>
      <c r="DM123" s="167"/>
      <c r="DN123" s="167"/>
      <c r="DO123" s="167"/>
      <c r="DP123" s="167"/>
      <c r="DQ123" s="167"/>
      <c r="DR123" s="167"/>
      <c r="DS123" s="167"/>
      <c r="DT123" s="167"/>
      <c r="DU123" s="167"/>
      <c r="DV123" s="167"/>
      <c r="DW123" s="167"/>
      <c r="DX123" s="167"/>
      <c r="DY123" s="167"/>
      <c r="DZ123" s="167"/>
      <c r="EA123" s="167"/>
      <c r="EB123" s="167"/>
      <c r="EC123" s="167"/>
      <c r="ED123" s="167"/>
      <c r="EE123" s="167"/>
      <c r="EF123" s="167"/>
      <c r="EG123" s="167"/>
      <c r="EH123" s="167"/>
      <c r="EI123" s="167"/>
      <c r="EJ123" s="167"/>
      <c r="EK123" s="167"/>
      <c r="EL123" s="167"/>
      <c r="EM123" s="167"/>
      <c r="EN123" s="167"/>
      <c r="EO123" s="167"/>
      <c r="EP123" s="167"/>
      <c r="EQ123" s="167"/>
      <c r="ER123" s="167"/>
      <c r="ES123" s="167"/>
      <c r="ET123" s="167"/>
      <c r="EU123" s="167"/>
      <c r="EV123" s="167"/>
      <c r="EW123" s="167"/>
      <c r="EX123" s="167"/>
      <c r="EY123" s="167"/>
      <c r="EZ123" s="167"/>
      <c r="FA123" s="167"/>
      <c r="FB123" s="167"/>
      <c r="FC123" s="167"/>
    </row>
    <row r="124" spans="2:159" s="292" customFormat="1" x14ac:dyDescent="0.2">
      <c r="B124" s="293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7"/>
      <c r="DG124" s="167"/>
      <c r="DH124" s="167"/>
      <c r="DI124" s="167"/>
      <c r="DJ124" s="167"/>
      <c r="DK124" s="167"/>
      <c r="DL124" s="167"/>
      <c r="DM124" s="167"/>
      <c r="DN124" s="167"/>
      <c r="DO124" s="167"/>
      <c r="DP124" s="167"/>
      <c r="DQ124" s="167"/>
      <c r="DR124" s="167"/>
      <c r="DS124" s="167"/>
      <c r="DT124" s="167"/>
      <c r="DU124" s="167"/>
      <c r="DV124" s="167"/>
      <c r="DW124" s="167"/>
      <c r="DX124" s="167"/>
      <c r="DY124" s="167"/>
      <c r="DZ124" s="167"/>
      <c r="EA124" s="167"/>
      <c r="EB124" s="167"/>
      <c r="EC124" s="167"/>
      <c r="ED124" s="167"/>
      <c r="EE124" s="167"/>
      <c r="EF124" s="167"/>
      <c r="EG124" s="167"/>
      <c r="EH124" s="167"/>
      <c r="EI124" s="167"/>
      <c r="EJ124" s="167"/>
      <c r="EK124" s="167"/>
      <c r="EL124" s="167"/>
      <c r="EM124" s="167"/>
      <c r="EN124" s="167"/>
      <c r="EO124" s="167"/>
      <c r="EP124" s="167"/>
      <c r="EQ124" s="167"/>
      <c r="ER124" s="167"/>
      <c r="ES124" s="167"/>
      <c r="ET124" s="167"/>
      <c r="EU124" s="167"/>
      <c r="EV124" s="167"/>
      <c r="EW124" s="167"/>
      <c r="EX124" s="167"/>
      <c r="EY124" s="167"/>
      <c r="EZ124" s="167"/>
      <c r="FA124" s="167"/>
      <c r="FB124" s="167"/>
      <c r="FC124" s="167"/>
    </row>
    <row r="125" spans="2:159" s="292" customFormat="1" x14ac:dyDescent="0.2">
      <c r="B125" s="293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  <c r="BC125" s="167"/>
      <c r="BD125" s="167"/>
      <c r="BE125" s="167"/>
      <c r="BF125" s="167"/>
      <c r="BG125" s="167"/>
      <c r="BH125" s="167"/>
      <c r="BI125" s="167"/>
      <c r="BJ125" s="167"/>
      <c r="BK125" s="167"/>
      <c r="BL125" s="167"/>
      <c r="BM125" s="167"/>
      <c r="BN125" s="167"/>
      <c r="BO125" s="167"/>
      <c r="BP125" s="167"/>
      <c r="BQ125" s="167"/>
      <c r="BR125" s="167"/>
      <c r="BS125" s="167"/>
      <c r="BT125" s="167"/>
      <c r="BU125" s="167"/>
      <c r="BV125" s="167"/>
      <c r="BW125" s="167"/>
      <c r="BX125" s="167"/>
      <c r="BY125" s="167"/>
      <c r="BZ125" s="167"/>
      <c r="CA125" s="167"/>
      <c r="CB125" s="167"/>
      <c r="CC125" s="167"/>
      <c r="CD125" s="167"/>
      <c r="CE125" s="167"/>
      <c r="CF125" s="167"/>
      <c r="CG125" s="167"/>
      <c r="CH125" s="167"/>
      <c r="CI125" s="167"/>
      <c r="CJ125" s="167"/>
      <c r="CK125" s="167"/>
      <c r="CL125" s="167"/>
      <c r="CM125" s="167"/>
      <c r="CN125" s="167"/>
      <c r="CO125" s="167"/>
      <c r="CP125" s="167"/>
      <c r="CQ125" s="167"/>
      <c r="CR125" s="167"/>
      <c r="CS125" s="167"/>
      <c r="CT125" s="167"/>
      <c r="CU125" s="167"/>
      <c r="CV125" s="167"/>
      <c r="CW125" s="167"/>
      <c r="CX125" s="167"/>
      <c r="CY125" s="167"/>
      <c r="CZ125" s="167"/>
      <c r="DA125" s="167"/>
      <c r="DB125" s="167"/>
      <c r="DC125" s="167"/>
      <c r="DD125" s="167"/>
      <c r="DE125" s="167"/>
      <c r="DF125" s="167"/>
      <c r="DG125" s="167"/>
      <c r="DH125" s="167"/>
      <c r="DI125" s="167"/>
      <c r="DJ125" s="167"/>
      <c r="DK125" s="167"/>
      <c r="DL125" s="167"/>
      <c r="DM125" s="167"/>
      <c r="DN125" s="167"/>
      <c r="DO125" s="167"/>
      <c r="DP125" s="167"/>
      <c r="DQ125" s="167"/>
      <c r="DR125" s="167"/>
      <c r="DS125" s="167"/>
      <c r="DT125" s="167"/>
      <c r="DU125" s="167"/>
      <c r="DV125" s="167"/>
      <c r="DW125" s="167"/>
      <c r="DX125" s="167"/>
      <c r="DY125" s="167"/>
      <c r="DZ125" s="167"/>
      <c r="EA125" s="167"/>
      <c r="EB125" s="167"/>
      <c r="EC125" s="167"/>
      <c r="ED125" s="167"/>
      <c r="EE125" s="167"/>
      <c r="EF125" s="167"/>
      <c r="EG125" s="167"/>
      <c r="EH125" s="167"/>
      <c r="EI125" s="167"/>
      <c r="EJ125" s="167"/>
      <c r="EK125" s="167"/>
      <c r="EL125" s="167"/>
      <c r="EM125" s="167"/>
      <c r="EN125" s="167"/>
      <c r="EO125" s="167"/>
      <c r="EP125" s="167"/>
      <c r="EQ125" s="167"/>
      <c r="ER125" s="167"/>
      <c r="ES125" s="167"/>
      <c r="ET125" s="167"/>
      <c r="EU125" s="167"/>
      <c r="EV125" s="167"/>
      <c r="EW125" s="167"/>
      <c r="EX125" s="167"/>
      <c r="EY125" s="167"/>
      <c r="EZ125" s="167"/>
      <c r="FA125" s="167"/>
      <c r="FB125" s="167"/>
      <c r="FC125" s="167"/>
    </row>
    <row r="126" spans="2:159" s="292" customFormat="1" x14ac:dyDescent="0.2">
      <c r="B126" s="293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167"/>
      <c r="BD126" s="167"/>
      <c r="BE126" s="167"/>
      <c r="BF126" s="167"/>
      <c r="BG126" s="167"/>
      <c r="BH126" s="167"/>
      <c r="BI126" s="167"/>
      <c r="BJ126" s="167"/>
      <c r="BK126" s="167"/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67"/>
      <c r="BY126" s="167"/>
      <c r="BZ126" s="167"/>
      <c r="CA126" s="167"/>
      <c r="CB126" s="167"/>
      <c r="CC126" s="167"/>
      <c r="CD126" s="167"/>
      <c r="CE126" s="167"/>
      <c r="CF126" s="167"/>
      <c r="CG126" s="167"/>
      <c r="CH126" s="167"/>
      <c r="CI126" s="167"/>
      <c r="CJ126" s="167"/>
      <c r="CK126" s="167"/>
      <c r="CL126" s="167"/>
      <c r="CM126" s="167"/>
      <c r="CN126" s="167"/>
      <c r="CO126" s="167"/>
      <c r="CP126" s="167"/>
      <c r="CQ126" s="167"/>
      <c r="CR126" s="167"/>
      <c r="CS126" s="167"/>
      <c r="CT126" s="167"/>
      <c r="CU126" s="167"/>
      <c r="CV126" s="167"/>
      <c r="CW126" s="167"/>
      <c r="CX126" s="167"/>
      <c r="CY126" s="167"/>
      <c r="CZ126" s="167"/>
      <c r="DA126" s="167"/>
      <c r="DB126" s="167"/>
      <c r="DC126" s="167"/>
      <c r="DD126" s="167"/>
      <c r="DE126" s="167"/>
      <c r="DF126" s="167"/>
      <c r="DG126" s="167"/>
      <c r="DH126" s="167"/>
      <c r="DI126" s="167"/>
      <c r="DJ126" s="167"/>
      <c r="DK126" s="167"/>
      <c r="DL126" s="167"/>
      <c r="DM126" s="167"/>
      <c r="DN126" s="167"/>
      <c r="DO126" s="167"/>
      <c r="DP126" s="167"/>
      <c r="DQ126" s="167"/>
      <c r="DR126" s="167"/>
      <c r="DS126" s="167"/>
      <c r="DT126" s="167"/>
      <c r="DU126" s="167"/>
      <c r="DV126" s="167"/>
      <c r="DW126" s="167"/>
      <c r="DX126" s="167"/>
      <c r="DY126" s="167"/>
      <c r="DZ126" s="167"/>
      <c r="EA126" s="167"/>
      <c r="EB126" s="167"/>
      <c r="EC126" s="167"/>
      <c r="ED126" s="167"/>
      <c r="EE126" s="167"/>
      <c r="EF126" s="167"/>
      <c r="EG126" s="167"/>
      <c r="EH126" s="167"/>
      <c r="EI126" s="167"/>
      <c r="EJ126" s="167"/>
      <c r="EK126" s="167"/>
      <c r="EL126" s="167"/>
      <c r="EM126" s="167"/>
      <c r="EN126" s="167"/>
      <c r="EO126" s="167"/>
      <c r="EP126" s="167"/>
      <c r="EQ126" s="167"/>
      <c r="ER126" s="167"/>
      <c r="ES126" s="167"/>
      <c r="ET126" s="167"/>
      <c r="EU126" s="167"/>
      <c r="EV126" s="167"/>
      <c r="EW126" s="167"/>
      <c r="EX126" s="167"/>
      <c r="EY126" s="167"/>
      <c r="EZ126" s="167"/>
      <c r="FA126" s="167"/>
      <c r="FB126" s="167"/>
      <c r="FC126" s="167"/>
    </row>
    <row r="127" spans="2:159" s="292" customFormat="1" x14ac:dyDescent="0.2">
      <c r="B127" s="293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67"/>
      <c r="AP127" s="167"/>
      <c r="AQ127" s="167"/>
      <c r="AR127" s="167"/>
      <c r="AS127" s="167"/>
      <c r="AT127" s="167"/>
      <c r="AU127" s="167"/>
      <c r="AV127" s="167"/>
      <c r="AW127" s="167"/>
      <c r="AX127" s="167"/>
      <c r="AY127" s="167"/>
      <c r="AZ127" s="167"/>
      <c r="BA127" s="167"/>
      <c r="BB127" s="167"/>
      <c r="BC127" s="167"/>
      <c r="BD127" s="167"/>
      <c r="BE127" s="167"/>
      <c r="BF127" s="167"/>
      <c r="BG127" s="167"/>
      <c r="BH127" s="167"/>
      <c r="BI127" s="167"/>
      <c r="BJ127" s="167"/>
      <c r="BK127" s="167"/>
      <c r="BL127" s="167"/>
      <c r="BM127" s="167"/>
      <c r="BN127" s="167"/>
      <c r="BO127" s="167"/>
      <c r="BP127" s="167"/>
      <c r="BQ127" s="167"/>
      <c r="BR127" s="167"/>
      <c r="BS127" s="167"/>
      <c r="BT127" s="167"/>
      <c r="BU127" s="167"/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167"/>
      <c r="CX127" s="167"/>
      <c r="CY127" s="167"/>
      <c r="CZ127" s="167"/>
      <c r="DA127" s="167"/>
      <c r="DB127" s="167"/>
      <c r="DC127" s="167"/>
      <c r="DD127" s="167"/>
      <c r="DE127" s="167"/>
      <c r="DF127" s="167"/>
      <c r="DG127" s="167"/>
      <c r="DH127" s="167"/>
      <c r="DI127" s="167"/>
      <c r="DJ127" s="167"/>
      <c r="DK127" s="167"/>
      <c r="DL127" s="167"/>
      <c r="DM127" s="167"/>
      <c r="DN127" s="167"/>
      <c r="DO127" s="167"/>
      <c r="DP127" s="167"/>
      <c r="DQ127" s="167"/>
      <c r="DR127" s="167"/>
      <c r="DS127" s="167"/>
      <c r="DT127" s="167"/>
      <c r="DU127" s="167"/>
      <c r="DV127" s="167"/>
      <c r="DW127" s="167"/>
      <c r="DX127" s="167"/>
      <c r="DY127" s="167"/>
      <c r="DZ127" s="167"/>
      <c r="EA127" s="167"/>
      <c r="EB127" s="167"/>
      <c r="EC127" s="167"/>
      <c r="ED127" s="167"/>
      <c r="EE127" s="167"/>
      <c r="EF127" s="167"/>
      <c r="EG127" s="167"/>
      <c r="EH127" s="167"/>
      <c r="EI127" s="167"/>
      <c r="EJ127" s="167"/>
      <c r="EK127" s="167"/>
      <c r="EL127" s="167"/>
      <c r="EM127" s="167"/>
      <c r="EN127" s="167"/>
      <c r="EO127" s="167"/>
      <c r="EP127" s="167"/>
      <c r="EQ127" s="167"/>
      <c r="ER127" s="167"/>
      <c r="ES127" s="167"/>
      <c r="ET127" s="167"/>
      <c r="EU127" s="167"/>
      <c r="EV127" s="167"/>
      <c r="EW127" s="167"/>
      <c r="EX127" s="167"/>
      <c r="EY127" s="167"/>
      <c r="EZ127" s="167"/>
      <c r="FA127" s="167"/>
      <c r="FB127" s="167"/>
      <c r="FC127" s="167"/>
    </row>
    <row r="128" spans="2:159" s="292" customFormat="1" x14ac:dyDescent="0.2">
      <c r="B128" s="293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  <c r="DH128" s="167"/>
      <c r="DI128" s="167"/>
      <c r="DJ128" s="167"/>
      <c r="DK128" s="167"/>
      <c r="DL128" s="167"/>
      <c r="DM128" s="167"/>
      <c r="DN128" s="167"/>
      <c r="DO128" s="167"/>
      <c r="DP128" s="167"/>
      <c r="DQ128" s="167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67"/>
      <c r="EW128" s="167"/>
      <c r="EX128" s="167"/>
      <c r="EY128" s="167"/>
      <c r="EZ128" s="167"/>
      <c r="FA128" s="167"/>
      <c r="FB128" s="167"/>
      <c r="FC128" s="167"/>
    </row>
    <row r="129" spans="2:159" s="292" customFormat="1" x14ac:dyDescent="0.2">
      <c r="B129" s="293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67"/>
      <c r="BY129" s="167"/>
      <c r="BZ129" s="167"/>
      <c r="CA129" s="167"/>
      <c r="CB129" s="167"/>
      <c r="CC129" s="167"/>
      <c r="CD129" s="167"/>
      <c r="CE129" s="167"/>
      <c r="CF129" s="167"/>
      <c r="CG129" s="167"/>
      <c r="CH129" s="167"/>
      <c r="CI129" s="167"/>
      <c r="CJ129" s="167"/>
      <c r="CK129" s="167"/>
      <c r="CL129" s="167"/>
      <c r="CM129" s="167"/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7"/>
      <c r="DG129" s="167"/>
      <c r="DH129" s="167"/>
      <c r="DI129" s="167"/>
      <c r="DJ129" s="167"/>
      <c r="DK129" s="167"/>
      <c r="DL129" s="167"/>
      <c r="DM129" s="167"/>
      <c r="DN129" s="167"/>
      <c r="DO129" s="167"/>
      <c r="DP129" s="167"/>
      <c r="DQ129" s="167"/>
      <c r="DR129" s="167"/>
      <c r="DS129" s="167"/>
      <c r="DT129" s="167"/>
      <c r="DU129" s="167"/>
      <c r="DV129" s="167"/>
      <c r="DW129" s="167"/>
      <c r="DX129" s="167"/>
      <c r="DY129" s="167"/>
      <c r="DZ129" s="167"/>
      <c r="EA129" s="167"/>
      <c r="EB129" s="167"/>
      <c r="EC129" s="167"/>
      <c r="ED129" s="167"/>
      <c r="EE129" s="167"/>
      <c r="EF129" s="167"/>
      <c r="EG129" s="167"/>
      <c r="EH129" s="167"/>
      <c r="EI129" s="167"/>
      <c r="EJ129" s="167"/>
      <c r="EK129" s="167"/>
      <c r="EL129" s="167"/>
      <c r="EM129" s="167"/>
      <c r="EN129" s="167"/>
      <c r="EO129" s="167"/>
      <c r="EP129" s="167"/>
      <c r="EQ129" s="167"/>
      <c r="ER129" s="167"/>
      <c r="ES129" s="167"/>
      <c r="ET129" s="167"/>
      <c r="EU129" s="167"/>
      <c r="EV129" s="167"/>
      <c r="EW129" s="167"/>
      <c r="EX129" s="167"/>
      <c r="EY129" s="167"/>
      <c r="EZ129" s="167"/>
      <c r="FA129" s="167"/>
      <c r="FB129" s="167"/>
      <c r="FC129" s="167"/>
    </row>
    <row r="130" spans="2:159" s="292" customFormat="1" x14ac:dyDescent="0.2">
      <c r="B130" s="293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67"/>
      <c r="BW130" s="167"/>
      <c r="BX130" s="167"/>
      <c r="BY130" s="167"/>
      <c r="BZ130" s="167"/>
      <c r="CA130" s="167"/>
      <c r="CB130" s="167"/>
      <c r="CC130" s="167"/>
      <c r="CD130" s="167"/>
      <c r="CE130" s="167"/>
      <c r="CF130" s="167"/>
      <c r="CG130" s="167"/>
      <c r="CH130" s="167"/>
      <c r="CI130" s="167"/>
      <c r="CJ130" s="167"/>
      <c r="CK130" s="167"/>
      <c r="CL130" s="167"/>
      <c r="CM130" s="167"/>
      <c r="CN130" s="167"/>
      <c r="CO130" s="167"/>
      <c r="CP130" s="167"/>
      <c r="CQ130" s="167"/>
      <c r="CR130" s="167"/>
      <c r="CS130" s="167"/>
      <c r="CT130" s="167"/>
      <c r="CU130" s="167"/>
      <c r="CV130" s="167"/>
      <c r="CW130" s="167"/>
      <c r="CX130" s="167"/>
      <c r="CY130" s="167"/>
      <c r="CZ130" s="167"/>
      <c r="DA130" s="167"/>
      <c r="DB130" s="167"/>
      <c r="DC130" s="167"/>
      <c r="DD130" s="167"/>
      <c r="DE130" s="167"/>
      <c r="DF130" s="167"/>
      <c r="DG130" s="167"/>
      <c r="DH130" s="167"/>
      <c r="DI130" s="167"/>
      <c r="DJ130" s="167"/>
      <c r="DK130" s="167"/>
      <c r="DL130" s="167"/>
      <c r="DM130" s="167"/>
      <c r="DN130" s="167"/>
      <c r="DO130" s="167"/>
      <c r="DP130" s="167"/>
      <c r="DQ130" s="167"/>
      <c r="DR130" s="167"/>
      <c r="DS130" s="167"/>
      <c r="DT130" s="167"/>
      <c r="DU130" s="167"/>
      <c r="DV130" s="167"/>
      <c r="DW130" s="167"/>
      <c r="DX130" s="167"/>
      <c r="DY130" s="167"/>
      <c r="DZ130" s="167"/>
      <c r="EA130" s="167"/>
      <c r="EB130" s="167"/>
      <c r="EC130" s="167"/>
      <c r="ED130" s="167"/>
      <c r="EE130" s="167"/>
      <c r="EF130" s="167"/>
      <c r="EG130" s="167"/>
      <c r="EH130" s="167"/>
      <c r="EI130" s="167"/>
      <c r="EJ130" s="167"/>
      <c r="EK130" s="167"/>
      <c r="EL130" s="167"/>
      <c r="EM130" s="167"/>
      <c r="EN130" s="167"/>
      <c r="EO130" s="167"/>
      <c r="EP130" s="167"/>
      <c r="EQ130" s="167"/>
      <c r="ER130" s="167"/>
      <c r="ES130" s="167"/>
      <c r="ET130" s="167"/>
      <c r="EU130" s="167"/>
      <c r="EV130" s="167"/>
      <c r="EW130" s="167"/>
      <c r="EX130" s="167"/>
      <c r="EY130" s="167"/>
      <c r="EZ130" s="167"/>
      <c r="FA130" s="167"/>
      <c r="FB130" s="167"/>
      <c r="FC130" s="167"/>
    </row>
    <row r="131" spans="2:159" s="292" customFormat="1" x14ac:dyDescent="0.2">
      <c r="B131" s="293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 s="167"/>
      <c r="BL131" s="167"/>
      <c r="BM131" s="167"/>
      <c r="BN131" s="167"/>
      <c r="BO131" s="167"/>
      <c r="BP131" s="167"/>
      <c r="BQ131" s="167"/>
      <c r="BR131" s="167"/>
      <c r="BS131" s="167"/>
      <c r="BT131" s="167"/>
      <c r="BU131" s="167"/>
      <c r="BV131" s="167"/>
      <c r="BW131" s="167"/>
      <c r="BX131" s="167"/>
      <c r="BY131" s="167"/>
      <c r="BZ131" s="167"/>
      <c r="CA131" s="167"/>
      <c r="CB131" s="167"/>
      <c r="CC131" s="167"/>
      <c r="CD131" s="167"/>
      <c r="CE131" s="167"/>
      <c r="CF131" s="167"/>
      <c r="CG131" s="167"/>
      <c r="CH131" s="167"/>
      <c r="CI131" s="167"/>
      <c r="CJ131" s="167"/>
      <c r="CK131" s="167"/>
      <c r="CL131" s="167"/>
      <c r="CM131" s="167"/>
      <c r="CN131" s="167"/>
      <c r="CO131" s="167"/>
      <c r="CP131" s="167"/>
      <c r="CQ131" s="167"/>
      <c r="CR131" s="167"/>
      <c r="CS131" s="167"/>
      <c r="CT131" s="167"/>
      <c r="CU131" s="167"/>
      <c r="CV131" s="167"/>
      <c r="CW131" s="167"/>
      <c r="CX131" s="167"/>
      <c r="CY131" s="167"/>
      <c r="CZ131" s="167"/>
      <c r="DA131" s="167"/>
      <c r="DB131" s="167"/>
      <c r="DC131" s="167"/>
      <c r="DD131" s="167"/>
      <c r="DE131" s="167"/>
      <c r="DF131" s="167"/>
      <c r="DG131" s="167"/>
      <c r="DH131" s="167"/>
      <c r="DI131" s="167"/>
      <c r="DJ131" s="167"/>
      <c r="DK131" s="167"/>
      <c r="DL131" s="167"/>
      <c r="DM131" s="167"/>
      <c r="DN131" s="167"/>
      <c r="DO131" s="167"/>
      <c r="DP131" s="167"/>
      <c r="DQ131" s="167"/>
      <c r="DR131" s="167"/>
      <c r="DS131" s="167"/>
      <c r="DT131" s="167"/>
      <c r="DU131" s="167"/>
      <c r="DV131" s="167"/>
      <c r="DW131" s="167"/>
      <c r="DX131" s="167"/>
      <c r="DY131" s="167"/>
      <c r="DZ131" s="167"/>
      <c r="EA131" s="167"/>
      <c r="EB131" s="167"/>
      <c r="EC131" s="167"/>
      <c r="ED131" s="167"/>
      <c r="EE131" s="167"/>
      <c r="EF131" s="167"/>
      <c r="EG131" s="167"/>
      <c r="EH131" s="167"/>
      <c r="EI131" s="167"/>
      <c r="EJ131" s="167"/>
      <c r="EK131" s="167"/>
      <c r="EL131" s="167"/>
      <c r="EM131" s="167"/>
      <c r="EN131" s="167"/>
      <c r="EO131" s="167"/>
      <c r="EP131" s="167"/>
      <c r="EQ131" s="167"/>
      <c r="ER131" s="167"/>
      <c r="ES131" s="167"/>
      <c r="ET131" s="167"/>
      <c r="EU131" s="167"/>
      <c r="EV131" s="167"/>
      <c r="EW131" s="167"/>
      <c r="EX131" s="167"/>
      <c r="EY131" s="167"/>
      <c r="EZ131" s="167"/>
      <c r="FA131" s="167"/>
      <c r="FB131" s="167"/>
      <c r="FC131" s="167"/>
    </row>
    <row r="132" spans="2:159" s="292" customFormat="1" x14ac:dyDescent="0.2">
      <c r="B132" s="293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167"/>
      <c r="BI132" s="167"/>
      <c r="BJ132" s="167"/>
      <c r="BK132" s="167"/>
      <c r="BL132" s="167"/>
      <c r="BM132" s="167"/>
      <c r="BN132" s="167"/>
      <c r="BO132" s="167"/>
      <c r="BP132" s="167"/>
      <c r="BQ132" s="167"/>
      <c r="BR132" s="167"/>
      <c r="BS132" s="167"/>
      <c r="BT132" s="167"/>
      <c r="BU132" s="167"/>
      <c r="BV132" s="167"/>
      <c r="BW132" s="167"/>
      <c r="BX132" s="167"/>
      <c r="BY132" s="167"/>
      <c r="BZ132" s="167"/>
      <c r="CA132" s="167"/>
      <c r="CB132" s="167"/>
      <c r="CC132" s="167"/>
      <c r="CD132" s="167"/>
      <c r="CE132" s="167"/>
      <c r="CF132" s="167"/>
      <c r="CG132" s="167"/>
      <c r="CH132" s="167"/>
      <c r="CI132" s="167"/>
      <c r="CJ132" s="167"/>
      <c r="CK132" s="167"/>
      <c r="CL132" s="167"/>
      <c r="CM132" s="167"/>
      <c r="CN132" s="167"/>
      <c r="CO132" s="167"/>
      <c r="CP132" s="167"/>
      <c r="CQ132" s="167"/>
      <c r="CR132" s="167"/>
      <c r="CS132" s="167"/>
      <c r="CT132" s="167"/>
      <c r="CU132" s="167"/>
      <c r="CV132" s="167"/>
      <c r="CW132" s="167"/>
      <c r="CX132" s="167"/>
      <c r="CY132" s="167"/>
      <c r="CZ132" s="167"/>
      <c r="DA132" s="167"/>
      <c r="DB132" s="167"/>
      <c r="DC132" s="167"/>
      <c r="DD132" s="167"/>
      <c r="DE132" s="167"/>
      <c r="DF132" s="167"/>
      <c r="DG132" s="167"/>
      <c r="DH132" s="167"/>
      <c r="DI132" s="167"/>
      <c r="DJ132" s="167"/>
      <c r="DK132" s="167"/>
      <c r="DL132" s="167"/>
      <c r="DM132" s="167"/>
      <c r="DN132" s="167"/>
      <c r="DO132" s="167"/>
      <c r="DP132" s="167"/>
      <c r="DQ132" s="167"/>
      <c r="DR132" s="167"/>
      <c r="DS132" s="167"/>
      <c r="DT132" s="167"/>
      <c r="DU132" s="167"/>
      <c r="DV132" s="167"/>
      <c r="DW132" s="167"/>
      <c r="DX132" s="167"/>
      <c r="DY132" s="167"/>
      <c r="DZ132" s="167"/>
      <c r="EA132" s="167"/>
      <c r="EB132" s="167"/>
      <c r="EC132" s="167"/>
      <c r="ED132" s="167"/>
      <c r="EE132" s="167"/>
      <c r="EF132" s="167"/>
      <c r="EG132" s="167"/>
      <c r="EH132" s="167"/>
      <c r="EI132" s="167"/>
      <c r="EJ132" s="167"/>
      <c r="EK132" s="167"/>
      <c r="EL132" s="167"/>
      <c r="EM132" s="167"/>
      <c r="EN132" s="167"/>
      <c r="EO132" s="167"/>
      <c r="EP132" s="167"/>
      <c r="EQ132" s="167"/>
      <c r="ER132" s="167"/>
      <c r="ES132" s="167"/>
      <c r="ET132" s="167"/>
      <c r="EU132" s="167"/>
      <c r="EV132" s="167"/>
      <c r="EW132" s="167"/>
      <c r="EX132" s="167"/>
      <c r="EY132" s="167"/>
      <c r="EZ132" s="167"/>
      <c r="FA132" s="167"/>
      <c r="FB132" s="167"/>
      <c r="FC132" s="167"/>
    </row>
    <row r="133" spans="2:159" s="292" customFormat="1" x14ac:dyDescent="0.2">
      <c r="B133" s="293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7"/>
      <c r="BD133" s="167"/>
      <c r="BE133" s="167"/>
      <c r="BF133" s="167"/>
      <c r="BG133" s="167"/>
      <c r="BH133" s="167"/>
      <c r="BI133" s="167"/>
      <c r="BJ133" s="167"/>
      <c r="BK133" s="167"/>
      <c r="BL133" s="167"/>
      <c r="BM133" s="167"/>
      <c r="BN133" s="167"/>
      <c r="BO133" s="167"/>
      <c r="BP133" s="167"/>
      <c r="BQ133" s="167"/>
      <c r="BR133" s="167"/>
      <c r="BS133" s="167"/>
      <c r="BT133" s="167"/>
      <c r="BU133" s="167"/>
      <c r="BV133" s="167"/>
      <c r="BW133" s="167"/>
      <c r="BX133" s="167"/>
      <c r="BY133" s="167"/>
      <c r="BZ133" s="167"/>
      <c r="CA133" s="167"/>
      <c r="CB133" s="167"/>
      <c r="CC133" s="167"/>
      <c r="CD133" s="167"/>
      <c r="CE133" s="167"/>
      <c r="CF133" s="167"/>
      <c r="CG133" s="167"/>
      <c r="CH133" s="167"/>
      <c r="CI133" s="167"/>
      <c r="CJ133" s="167"/>
      <c r="CK133" s="167"/>
      <c r="CL133" s="167"/>
      <c r="CM133" s="167"/>
      <c r="CN133" s="167"/>
      <c r="CO133" s="167"/>
      <c r="CP133" s="167"/>
      <c r="CQ133" s="167"/>
      <c r="CR133" s="167"/>
      <c r="CS133" s="167"/>
      <c r="CT133" s="167"/>
      <c r="CU133" s="167"/>
      <c r="CV133" s="167"/>
      <c r="CW133" s="167"/>
      <c r="CX133" s="167"/>
      <c r="CY133" s="167"/>
      <c r="CZ133" s="167"/>
      <c r="DA133" s="167"/>
      <c r="DB133" s="167"/>
      <c r="DC133" s="167"/>
      <c r="DD133" s="167"/>
      <c r="DE133" s="167"/>
      <c r="DF133" s="167"/>
      <c r="DG133" s="167"/>
      <c r="DH133" s="167"/>
      <c r="DI133" s="167"/>
      <c r="DJ133" s="167"/>
      <c r="DK133" s="167"/>
      <c r="DL133" s="167"/>
      <c r="DM133" s="167"/>
      <c r="DN133" s="167"/>
      <c r="DO133" s="167"/>
      <c r="DP133" s="167"/>
      <c r="DQ133" s="167"/>
      <c r="DR133" s="167"/>
      <c r="DS133" s="167"/>
      <c r="DT133" s="167"/>
      <c r="DU133" s="167"/>
      <c r="DV133" s="167"/>
      <c r="DW133" s="167"/>
      <c r="DX133" s="167"/>
      <c r="DY133" s="167"/>
      <c r="DZ133" s="167"/>
      <c r="EA133" s="167"/>
      <c r="EB133" s="167"/>
      <c r="EC133" s="167"/>
      <c r="ED133" s="167"/>
      <c r="EE133" s="167"/>
      <c r="EF133" s="167"/>
      <c r="EG133" s="167"/>
      <c r="EH133" s="167"/>
      <c r="EI133" s="167"/>
      <c r="EJ133" s="167"/>
      <c r="EK133" s="167"/>
      <c r="EL133" s="167"/>
      <c r="EM133" s="167"/>
      <c r="EN133" s="167"/>
      <c r="EO133" s="167"/>
      <c r="EP133" s="167"/>
      <c r="EQ133" s="167"/>
      <c r="ER133" s="167"/>
      <c r="ES133" s="167"/>
      <c r="ET133" s="167"/>
      <c r="EU133" s="167"/>
      <c r="EV133" s="167"/>
      <c r="EW133" s="167"/>
      <c r="EX133" s="167"/>
      <c r="EY133" s="167"/>
      <c r="EZ133" s="167"/>
      <c r="FA133" s="167"/>
      <c r="FB133" s="167"/>
      <c r="FC133" s="167"/>
    </row>
    <row r="134" spans="2:159" s="292" customFormat="1" x14ac:dyDescent="0.2">
      <c r="B134" s="293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  <c r="BI134" s="167"/>
      <c r="BJ134" s="167"/>
      <c r="BK134" s="167"/>
      <c r="BL134" s="167"/>
      <c r="BM134" s="167"/>
      <c r="BN134" s="167"/>
      <c r="BO134" s="167"/>
      <c r="BP134" s="167"/>
      <c r="BQ134" s="167"/>
      <c r="BR134" s="167"/>
      <c r="BS134" s="167"/>
      <c r="BT134" s="167"/>
      <c r="BU134" s="167"/>
      <c r="BV134" s="167"/>
      <c r="BW134" s="167"/>
      <c r="BX134" s="167"/>
      <c r="BY134" s="167"/>
      <c r="BZ134" s="167"/>
      <c r="CA134" s="167"/>
      <c r="CB134" s="167"/>
      <c r="CC134" s="167"/>
      <c r="CD134" s="167"/>
      <c r="CE134" s="167"/>
      <c r="CF134" s="167"/>
      <c r="CG134" s="167"/>
      <c r="CH134" s="167"/>
      <c r="CI134" s="167"/>
      <c r="CJ134" s="167"/>
      <c r="CK134" s="167"/>
      <c r="CL134" s="167"/>
      <c r="CM134" s="167"/>
      <c r="CN134" s="167"/>
      <c r="CO134" s="167"/>
      <c r="CP134" s="167"/>
      <c r="CQ134" s="167"/>
      <c r="CR134" s="167"/>
      <c r="CS134" s="167"/>
      <c r="CT134" s="167"/>
      <c r="CU134" s="167"/>
      <c r="CV134" s="167"/>
      <c r="CW134" s="167"/>
      <c r="CX134" s="167"/>
      <c r="CY134" s="167"/>
      <c r="CZ134" s="167"/>
      <c r="DA134" s="167"/>
      <c r="DB134" s="167"/>
      <c r="DC134" s="167"/>
      <c r="DD134" s="167"/>
      <c r="DE134" s="167"/>
      <c r="DF134" s="167"/>
      <c r="DG134" s="167"/>
      <c r="DH134" s="167"/>
      <c r="DI134" s="167"/>
      <c r="DJ134" s="167"/>
      <c r="DK134" s="167"/>
      <c r="DL134" s="167"/>
      <c r="DM134" s="167"/>
      <c r="DN134" s="167"/>
      <c r="DO134" s="167"/>
      <c r="DP134" s="167"/>
      <c r="DQ134" s="167"/>
      <c r="DR134" s="167"/>
      <c r="DS134" s="167"/>
      <c r="DT134" s="167"/>
      <c r="DU134" s="167"/>
      <c r="DV134" s="167"/>
      <c r="DW134" s="167"/>
      <c r="DX134" s="167"/>
      <c r="DY134" s="167"/>
      <c r="DZ134" s="167"/>
      <c r="EA134" s="167"/>
      <c r="EB134" s="167"/>
      <c r="EC134" s="167"/>
      <c r="ED134" s="167"/>
      <c r="EE134" s="167"/>
      <c r="EF134" s="167"/>
      <c r="EG134" s="167"/>
      <c r="EH134" s="167"/>
      <c r="EI134" s="167"/>
      <c r="EJ134" s="167"/>
      <c r="EK134" s="167"/>
      <c r="EL134" s="167"/>
      <c r="EM134" s="167"/>
      <c r="EN134" s="167"/>
      <c r="EO134" s="167"/>
      <c r="EP134" s="167"/>
      <c r="EQ134" s="167"/>
      <c r="ER134" s="167"/>
      <c r="ES134" s="167"/>
      <c r="ET134" s="167"/>
      <c r="EU134" s="167"/>
      <c r="EV134" s="167"/>
      <c r="EW134" s="167"/>
      <c r="EX134" s="167"/>
      <c r="EY134" s="167"/>
      <c r="EZ134" s="167"/>
      <c r="FA134" s="167"/>
      <c r="FB134" s="167"/>
      <c r="FC134" s="167"/>
    </row>
    <row r="135" spans="2:159" s="292" customFormat="1" x14ac:dyDescent="0.2">
      <c r="B135" s="293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  <c r="AQ135" s="167"/>
      <c r="AR135" s="167"/>
      <c r="AS135" s="167"/>
      <c r="AT135" s="167"/>
      <c r="AU135" s="167"/>
      <c r="AV135" s="167"/>
      <c r="AW135" s="167"/>
      <c r="AX135" s="167"/>
      <c r="AY135" s="167"/>
      <c r="AZ135" s="167"/>
      <c r="BA135" s="167"/>
      <c r="BB135" s="167"/>
      <c r="BC135" s="167"/>
      <c r="BD135" s="167"/>
      <c r="BE135" s="167"/>
      <c r="BF135" s="167"/>
      <c r="BG135" s="167"/>
      <c r="BH135" s="167"/>
      <c r="BI135" s="167"/>
      <c r="BJ135" s="167"/>
      <c r="BK135" s="167"/>
      <c r="BL135" s="167"/>
      <c r="BM135" s="167"/>
      <c r="BN135" s="167"/>
      <c r="BO135" s="167"/>
      <c r="BP135" s="167"/>
      <c r="BQ135" s="167"/>
      <c r="BR135" s="167"/>
      <c r="BS135" s="167"/>
      <c r="BT135" s="167"/>
      <c r="BU135" s="167"/>
      <c r="BV135" s="167"/>
      <c r="BW135" s="167"/>
      <c r="BX135" s="167"/>
      <c r="BY135" s="167"/>
      <c r="BZ135" s="167"/>
      <c r="CA135" s="167"/>
      <c r="CB135" s="167"/>
      <c r="CC135" s="167"/>
      <c r="CD135" s="167"/>
      <c r="CE135" s="167"/>
      <c r="CF135" s="167"/>
      <c r="CG135" s="167"/>
      <c r="CH135" s="167"/>
      <c r="CI135" s="167"/>
      <c r="CJ135" s="167"/>
      <c r="CK135" s="167"/>
      <c r="CL135" s="167"/>
      <c r="CM135" s="167"/>
      <c r="CN135" s="167"/>
      <c r="CO135" s="167"/>
      <c r="CP135" s="167"/>
      <c r="CQ135" s="167"/>
      <c r="CR135" s="167"/>
      <c r="CS135" s="167"/>
      <c r="CT135" s="167"/>
      <c r="CU135" s="167"/>
      <c r="CV135" s="167"/>
      <c r="CW135" s="167"/>
      <c r="CX135" s="167"/>
      <c r="CY135" s="167"/>
      <c r="CZ135" s="167"/>
      <c r="DA135" s="167"/>
      <c r="DB135" s="167"/>
      <c r="DC135" s="167"/>
      <c r="DD135" s="167"/>
      <c r="DE135" s="167"/>
      <c r="DF135" s="167"/>
      <c r="DG135" s="167"/>
      <c r="DH135" s="167"/>
      <c r="DI135" s="167"/>
      <c r="DJ135" s="167"/>
      <c r="DK135" s="167"/>
      <c r="DL135" s="167"/>
      <c r="DM135" s="167"/>
      <c r="DN135" s="167"/>
      <c r="DO135" s="167"/>
      <c r="DP135" s="167"/>
      <c r="DQ135" s="167"/>
      <c r="DR135" s="167"/>
      <c r="DS135" s="167"/>
      <c r="DT135" s="167"/>
      <c r="DU135" s="167"/>
      <c r="DV135" s="167"/>
      <c r="DW135" s="167"/>
      <c r="DX135" s="167"/>
      <c r="DY135" s="167"/>
      <c r="DZ135" s="167"/>
      <c r="EA135" s="167"/>
      <c r="EB135" s="167"/>
      <c r="EC135" s="167"/>
      <c r="ED135" s="167"/>
      <c r="EE135" s="167"/>
      <c r="EF135" s="167"/>
      <c r="EG135" s="167"/>
      <c r="EH135" s="167"/>
      <c r="EI135" s="167"/>
      <c r="EJ135" s="167"/>
      <c r="EK135" s="167"/>
      <c r="EL135" s="167"/>
      <c r="EM135" s="167"/>
      <c r="EN135" s="167"/>
      <c r="EO135" s="167"/>
      <c r="EP135" s="167"/>
      <c r="EQ135" s="167"/>
      <c r="ER135" s="167"/>
      <c r="ES135" s="167"/>
      <c r="ET135" s="167"/>
      <c r="EU135" s="167"/>
      <c r="EV135" s="167"/>
      <c r="EW135" s="167"/>
      <c r="EX135" s="167"/>
      <c r="EY135" s="167"/>
      <c r="EZ135" s="167"/>
      <c r="FA135" s="167"/>
      <c r="FB135" s="167"/>
      <c r="FC135" s="167"/>
    </row>
    <row r="136" spans="2:159" s="292" customFormat="1" x14ac:dyDescent="0.2">
      <c r="B136" s="293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67"/>
      <c r="AP136" s="167"/>
      <c r="AQ136" s="167"/>
      <c r="AR136" s="167"/>
      <c r="AS136" s="167"/>
      <c r="AT136" s="167"/>
      <c r="AU136" s="167"/>
      <c r="AV136" s="167"/>
      <c r="AW136" s="167"/>
      <c r="AX136" s="167"/>
      <c r="AY136" s="167"/>
      <c r="AZ136" s="167"/>
      <c r="BA136" s="167"/>
      <c r="BB136" s="167"/>
      <c r="BC136" s="167"/>
      <c r="BD136" s="167"/>
      <c r="BE136" s="167"/>
      <c r="BF136" s="167"/>
      <c r="BG136" s="167"/>
      <c r="BH136" s="167"/>
      <c r="BI136" s="167"/>
      <c r="BJ136" s="167"/>
      <c r="BK136" s="167"/>
      <c r="BL136" s="167"/>
      <c r="BM136" s="167"/>
      <c r="BN136" s="167"/>
      <c r="BO136" s="167"/>
      <c r="BP136" s="167"/>
      <c r="BQ136" s="167"/>
      <c r="BR136" s="167"/>
      <c r="BS136" s="167"/>
      <c r="BT136" s="167"/>
      <c r="BU136" s="167"/>
      <c r="BV136" s="167"/>
      <c r="BW136" s="167"/>
      <c r="BX136" s="167"/>
      <c r="BY136" s="167"/>
      <c r="BZ136" s="167"/>
      <c r="CA136" s="167"/>
      <c r="CB136" s="167"/>
      <c r="CC136" s="167"/>
      <c r="CD136" s="167"/>
      <c r="CE136" s="167"/>
      <c r="CF136" s="167"/>
      <c r="CG136" s="167"/>
      <c r="CH136" s="167"/>
      <c r="CI136" s="167"/>
      <c r="CJ136" s="167"/>
      <c r="CK136" s="167"/>
      <c r="CL136" s="167"/>
      <c r="CM136" s="167"/>
      <c r="CN136" s="167"/>
      <c r="CO136" s="167"/>
      <c r="CP136" s="167"/>
      <c r="CQ136" s="167"/>
      <c r="CR136" s="167"/>
      <c r="CS136" s="167"/>
      <c r="CT136" s="167"/>
      <c r="CU136" s="167"/>
      <c r="CV136" s="167"/>
      <c r="CW136" s="167"/>
      <c r="CX136" s="167"/>
      <c r="CY136" s="167"/>
      <c r="CZ136" s="167"/>
      <c r="DA136" s="167"/>
      <c r="DB136" s="167"/>
      <c r="DC136" s="167"/>
      <c r="DD136" s="167"/>
      <c r="DE136" s="167"/>
      <c r="DF136" s="167"/>
      <c r="DG136" s="167"/>
      <c r="DH136" s="167"/>
      <c r="DI136" s="167"/>
      <c r="DJ136" s="167"/>
      <c r="DK136" s="167"/>
      <c r="DL136" s="167"/>
      <c r="DM136" s="167"/>
      <c r="DN136" s="167"/>
      <c r="DO136" s="167"/>
      <c r="DP136" s="167"/>
      <c r="DQ136" s="167"/>
      <c r="DR136" s="167"/>
      <c r="DS136" s="167"/>
      <c r="DT136" s="167"/>
      <c r="DU136" s="167"/>
      <c r="DV136" s="167"/>
      <c r="DW136" s="167"/>
      <c r="DX136" s="167"/>
      <c r="DY136" s="167"/>
      <c r="DZ136" s="167"/>
      <c r="EA136" s="167"/>
      <c r="EB136" s="167"/>
      <c r="EC136" s="167"/>
      <c r="ED136" s="167"/>
      <c r="EE136" s="167"/>
      <c r="EF136" s="167"/>
      <c r="EG136" s="167"/>
      <c r="EH136" s="167"/>
      <c r="EI136" s="167"/>
      <c r="EJ136" s="167"/>
      <c r="EK136" s="167"/>
      <c r="EL136" s="167"/>
      <c r="EM136" s="167"/>
      <c r="EN136" s="167"/>
      <c r="EO136" s="167"/>
      <c r="EP136" s="167"/>
      <c r="EQ136" s="167"/>
      <c r="ER136" s="167"/>
      <c r="ES136" s="167"/>
      <c r="ET136" s="167"/>
      <c r="EU136" s="167"/>
      <c r="EV136" s="167"/>
      <c r="EW136" s="167"/>
      <c r="EX136" s="167"/>
      <c r="EY136" s="167"/>
      <c r="EZ136" s="167"/>
      <c r="FA136" s="167"/>
      <c r="FB136" s="167"/>
      <c r="FC136" s="167"/>
    </row>
    <row r="137" spans="2:159" s="292" customFormat="1" x14ac:dyDescent="0.2">
      <c r="B137" s="293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7"/>
      <c r="BD137" s="167"/>
      <c r="BE137" s="167"/>
      <c r="BF137" s="167"/>
      <c r="BG137" s="167"/>
      <c r="BH137" s="167"/>
      <c r="BI137" s="167"/>
      <c r="BJ137" s="167"/>
      <c r="BK137" s="167"/>
      <c r="BL137" s="167"/>
      <c r="BM137" s="167"/>
      <c r="BN137" s="167"/>
      <c r="BO137" s="167"/>
      <c r="BP137" s="167"/>
      <c r="BQ137" s="167"/>
      <c r="BR137" s="167"/>
      <c r="BS137" s="167"/>
      <c r="BT137" s="167"/>
      <c r="BU137" s="167"/>
      <c r="BV137" s="167"/>
      <c r="BW137" s="167"/>
      <c r="BX137" s="167"/>
      <c r="BY137" s="167"/>
      <c r="BZ137" s="167"/>
      <c r="CA137" s="167"/>
      <c r="CB137" s="167"/>
      <c r="CC137" s="167"/>
      <c r="CD137" s="167"/>
      <c r="CE137" s="167"/>
      <c r="CF137" s="167"/>
      <c r="CG137" s="167"/>
      <c r="CH137" s="167"/>
      <c r="CI137" s="167"/>
      <c r="CJ137" s="167"/>
      <c r="CK137" s="167"/>
      <c r="CL137" s="167"/>
      <c r="CM137" s="167"/>
      <c r="CN137" s="167"/>
      <c r="CO137" s="167"/>
      <c r="CP137" s="167"/>
      <c r="CQ137" s="167"/>
      <c r="CR137" s="167"/>
      <c r="CS137" s="167"/>
      <c r="CT137" s="167"/>
      <c r="CU137" s="167"/>
      <c r="CV137" s="167"/>
      <c r="CW137" s="167"/>
      <c r="CX137" s="167"/>
      <c r="CY137" s="167"/>
      <c r="CZ137" s="167"/>
      <c r="DA137" s="167"/>
      <c r="DB137" s="167"/>
      <c r="DC137" s="167"/>
      <c r="DD137" s="167"/>
      <c r="DE137" s="167"/>
      <c r="DF137" s="167"/>
      <c r="DG137" s="167"/>
      <c r="DH137" s="167"/>
      <c r="DI137" s="167"/>
      <c r="DJ137" s="167"/>
      <c r="DK137" s="167"/>
      <c r="DL137" s="167"/>
      <c r="DM137" s="167"/>
      <c r="DN137" s="167"/>
      <c r="DO137" s="167"/>
      <c r="DP137" s="167"/>
      <c r="DQ137" s="167"/>
      <c r="DR137" s="167"/>
      <c r="DS137" s="167"/>
      <c r="DT137" s="167"/>
      <c r="DU137" s="167"/>
      <c r="DV137" s="167"/>
      <c r="DW137" s="167"/>
      <c r="DX137" s="167"/>
      <c r="DY137" s="167"/>
      <c r="DZ137" s="167"/>
      <c r="EA137" s="167"/>
      <c r="EB137" s="167"/>
      <c r="EC137" s="167"/>
      <c r="ED137" s="167"/>
      <c r="EE137" s="167"/>
      <c r="EF137" s="167"/>
      <c r="EG137" s="167"/>
      <c r="EH137" s="167"/>
      <c r="EI137" s="167"/>
      <c r="EJ137" s="167"/>
      <c r="EK137" s="167"/>
      <c r="EL137" s="167"/>
      <c r="EM137" s="167"/>
      <c r="EN137" s="167"/>
      <c r="EO137" s="167"/>
      <c r="EP137" s="167"/>
      <c r="EQ137" s="167"/>
      <c r="ER137" s="167"/>
      <c r="ES137" s="167"/>
      <c r="ET137" s="167"/>
      <c r="EU137" s="167"/>
      <c r="EV137" s="167"/>
      <c r="EW137" s="167"/>
      <c r="EX137" s="167"/>
      <c r="EY137" s="167"/>
      <c r="EZ137" s="167"/>
      <c r="FA137" s="167"/>
      <c r="FB137" s="167"/>
      <c r="FC137" s="167"/>
    </row>
    <row r="138" spans="2:159" s="292" customFormat="1" x14ac:dyDescent="0.2">
      <c r="B138" s="293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7"/>
      <c r="AO138" s="167"/>
      <c r="AP138" s="167"/>
      <c r="AQ138" s="167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7"/>
      <c r="BM138" s="167"/>
      <c r="BN138" s="167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67"/>
      <c r="BZ138" s="167"/>
      <c r="CA138" s="167"/>
      <c r="CB138" s="167"/>
      <c r="CC138" s="167"/>
      <c r="CD138" s="167"/>
      <c r="CE138" s="167"/>
      <c r="CF138" s="167"/>
      <c r="CG138" s="167"/>
      <c r="CH138" s="167"/>
      <c r="CI138" s="167"/>
      <c r="CJ138" s="167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67"/>
      <c r="CV138" s="167"/>
      <c r="CW138" s="167"/>
      <c r="CX138" s="167"/>
      <c r="CY138" s="167"/>
      <c r="CZ138" s="167"/>
      <c r="DA138" s="167"/>
      <c r="DB138" s="167"/>
      <c r="DC138" s="167"/>
      <c r="DD138" s="167"/>
      <c r="DE138" s="167"/>
      <c r="DF138" s="167"/>
      <c r="DG138" s="167"/>
      <c r="DH138" s="167"/>
      <c r="DI138" s="167"/>
      <c r="DJ138" s="167"/>
      <c r="DK138" s="167"/>
      <c r="DL138" s="167"/>
      <c r="DM138" s="167"/>
      <c r="DN138" s="167"/>
      <c r="DO138" s="167"/>
      <c r="DP138" s="167"/>
      <c r="DQ138" s="167"/>
      <c r="DR138" s="167"/>
      <c r="DS138" s="167"/>
      <c r="DT138" s="167"/>
      <c r="DU138" s="167"/>
      <c r="DV138" s="167"/>
      <c r="DW138" s="167"/>
      <c r="DX138" s="167"/>
      <c r="DY138" s="167"/>
      <c r="DZ138" s="167"/>
      <c r="EA138" s="167"/>
      <c r="EB138" s="167"/>
      <c r="EC138" s="167"/>
      <c r="ED138" s="167"/>
      <c r="EE138" s="167"/>
      <c r="EF138" s="167"/>
      <c r="EG138" s="167"/>
      <c r="EH138" s="167"/>
      <c r="EI138" s="167"/>
      <c r="EJ138" s="167"/>
      <c r="EK138" s="167"/>
      <c r="EL138" s="167"/>
      <c r="EM138" s="167"/>
      <c r="EN138" s="167"/>
      <c r="EO138" s="167"/>
      <c r="EP138" s="167"/>
      <c r="EQ138" s="167"/>
      <c r="ER138" s="167"/>
      <c r="ES138" s="167"/>
      <c r="ET138" s="167"/>
      <c r="EU138" s="167"/>
      <c r="EV138" s="167"/>
      <c r="EW138" s="167"/>
      <c r="EX138" s="167"/>
      <c r="EY138" s="167"/>
      <c r="EZ138" s="167"/>
      <c r="FA138" s="167"/>
      <c r="FB138" s="167"/>
      <c r="FC138" s="167"/>
    </row>
    <row r="139" spans="2:159" s="292" customFormat="1" x14ac:dyDescent="0.2">
      <c r="B139" s="293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  <c r="BC139" s="167"/>
      <c r="BD139" s="167"/>
      <c r="BE139" s="167"/>
      <c r="BF139" s="167"/>
      <c r="BG139" s="167"/>
      <c r="BH139" s="167"/>
      <c r="BI139" s="167"/>
      <c r="BJ139" s="167"/>
      <c r="BK139" s="167"/>
      <c r="BL139" s="167"/>
      <c r="BM139" s="167"/>
      <c r="BN139" s="167"/>
      <c r="BO139" s="167"/>
      <c r="BP139" s="167"/>
      <c r="BQ139" s="167"/>
      <c r="BR139" s="167"/>
      <c r="BS139" s="167"/>
      <c r="BT139" s="167"/>
      <c r="BU139" s="167"/>
      <c r="BV139" s="167"/>
      <c r="BW139" s="167"/>
      <c r="BX139" s="167"/>
      <c r="BY139" s="167"/>
      <c r="BZ139" s="167"/>
      <c r="CA139" s="167"/>
      <c r="CB139" s="167"/>
      <c r="CC139" s="167"/>
      <c r="CD139" s="167"/>
      <c r="CE139" s="167"/>
      <c r="CF139" s="167"/>
      <c r="CG139" s="167"/>
      <c r="CH139" s="167"/>
      <c r="CI139" s="167"/>
      <c r="CJ139" s="167"/>
      <c r="CK139" s="167"/>
      <c r="CL139" s="167"/>
      <c r="CM139" s="167"/>
      <c r="CN139" s="167"/>
      <c r="CO139" s="167"/>
      <c r="CP139" s="167"/>
      <c r="CQ139" s="167"/>
      <c r="CR139" s="167"/>
      <c r="CS139" s="167"/>
      <c r="CT139" s="167"/>
      <c r="CU139" s="167"/>
      <c r="CV139" s="167"/>
      <c r="CW139" s="167"/>
      <c r="CX139" s="167"/>
      <c r="CY139" s="167"/>
      <c r="CZ139" s="167"/>
      <c r="DA139" s="167"/>
      <c r="DB139" s="167"/>
      <c r="DC139" s="167"/>
      <c r="DD139" s="167"/>
      <c r="DE139" s="167"/>
      <c r="DF139" s="167"/>
      <c r="DG139" s="167"/>
      <c r="DH139" s="167"/>
      <c r="DI139" s="167"/>
      <c r="DJ139" s="167"/>
      <c r="DK139" s="167"/>
      <c r="DL139" s="167"/>
      <c r="DM139" s="167"/>
      <c r="DN139" s="167"/>
      <c r="DO139" s="167"/>
      <c r="DP139" s="167"/>
      <c r="DQ139" s="167"/>
      <c r="DR139" s="167"/>
      <c r="DS139" s="167"/>
      <c r="DT139" s="167"/>
      <c r="DU139" s="167"/>
      <c r="DV139" s="167"/>
      <c r="DW139" s="167"/>
      <c r="DX139" s="167"/>
      <c r="DY139" s="167"/>
      <c r="DZ139" s="167"/>
      <c r="EA139" s="167"/>
      <c r="EB139" s="167"/>
      <c r="EC139" s="167"/>
      <c r="ED139" s="167"/>
      <c r="EE139" s="167"/>
      <c r="EF139" s="167"/>
      <c r="EG139" s="167"/>
      <c r="EH139" s="167"/>
      <c r="EI139" s="167"/>
      <c r="EJ139" s="167"/>
      <c r="EK139" s="167"/>
      <c r="EL139" s="167"/>
      <c r="EM139" s="167"/>
      <c r="EN139" s="167"/>
      <c r="EO139" s="167"/>
      <c r="EP139" s="167"/>
      <c r="EQ139" s="167"/>
      <c r="ER139" s="167"/>
      <c r="ES139" s="167"/>
      <c r="ET139" s="167"/>
      <c r="EU139" s="167"/>
      <c r="EV139" s="167"/>
      <c r="EW139" s="167"/>
      <c r="EX139" s="167"/>
      <c r="EY139" s="167"/>
      <c r="EZ139" s="167"/>
      <c r="FA139" s="167"/>
      <c r="FB139" s="167"/>
      <c r="FC139" s="167"/>
    </row>
    <row r="140" spans="2:159" s="292" customFormat="1" x14ac:dyDescent="0.2">
      <c r="B140" s="293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7"/>
      <c r="DR140" s="167"/>
      <c r="DS140" s="167"/>
      <c r="DT140" s="167"/>
      <c r="DU140" s="167"/>
      <c r="DV140" s="167"/>
      <c r="DW140" s="167"/>
      <c r="DX140" s="167"/>
      <c r="DY140" s="167"/>
      <c r="DZ140" s="167"/>
      <c r="EA140" s="167"/>
      <c r="EB140" s="167"/>
      <c r="EC140" s="167"/>
      <c r="ED140" s="167"/>
      <c r="EE140" s="167"/>
      <c r="EF140" s="167"/>
      <c r="EG140" s="167"/>
      <c r="EH140" s="167"/>
      <c r="EI140" s="167"/>
      <c r="EJ140" s="167"/>
      <c r="EK140" s="167"/>
      <c r="EL140" s="167"/>
      <c r="EM140" s="167"/>
      <c r="EN140" s="167"/>
      <c r="EO140" s="167"/>
      <c r="EP140" s="167"/>
      <c r="EQ140" s="167"/>
      <c r="ER140" s="167"/>
      <c r="ES140" s="167"/>
      <c r="ET140" s="167"/>
      <c r="EU140" s="167"/>
      <c r="EV140" s="167"/>
      <c r="EW140" s="167"/>
      <c r="EX140" s="167"/>
      <c r="EY140" s="167"/>
      <c r="EZ140" s="167"/>
      <c r="FA140" s="167"/>
      <c r="FB140" s="167"/>
      <c r="FC140" s="167"/>
    </row>
    <row r="141" spans="2:159" s="292" customFormat="1" x14ac:dyDescent="0.2">
      <c r="B141" s="293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7"/>
      <c r="BR141" s="167"/>
      <c r="BS141" s="167"/>
      <c r="BT141" s="167"/>
      <c r="BU141" s="167"/>
      <c r="BV141" s="167"/>
      <c r="BW141" s="167"/>
      <c r="BX141" s="167"/>
      <c r="BY141" s="167"/>
      <c r="BZ141" s="167"/>
      <c r="CA141" s="167"/>
      <c r="CB141" s="167"/>
      <c r="CC141" s="167"/>
      <c r="CD141" s="167"/>
      <c r="CE141" s="167"/>
      <c r="CF141" s="167"/>
      <c r="CG141" s="167"/>
      <c r="CH141" s="167"/>
      <c r="CI141" s="167"/>
      <c r="CJ141" s="167"/>
      <c r="CK141" s="167"/>
      <c r="CL141" s="167"/>
      <c r="CM141" s="167"/>
      <c r="CN141" s="167"/>
      <c r="CO141" s="167"/>
      <c r="CP141" s="167"/>
      <c r="CQ141" s="167"/>
      <c r="CR141" s="167"/>
      <c r="CS141" s="167"/>
      <c r="CT141" s="167"/>
      <c r="CU141" s="167"/>
      <c r="CV141" s="167"/>
      <c r="CW141" s="167"/>
      <c r="CX141" s="167"/>
      <c r="CY141" s="167"/>
      <c r="CZ141" s="167"/>
      <c r="DA141" s="167"/>
      <c r="DB141" s="167"/>
      <c r="DC141" s="167"/>
      <c r="DD141" s="167"/>
      <c r="DE141" s="167"/>
      <c r="DF141" s="167"/>
      <c r="DG141" s="167"/>
      <c r="DH141" s="167"/>
      <c r="DI141" s="167"/>
      <c r="DJ141" s="167"/>
      <c r="DK141" s="167"/>
      <c r="DL141" s="167"/>
      <c r="DM141" s="167"/>
      <c r="DN141" s="167"/>
      <c r="DO141" s="167"/>
      <c r="DP141" s="167"/>
      <c r="DQ141" s="167"/>
      <c r="DR141" s="167"/>
      <c r="DS141" s="167"/>
      <c r="DT141" s="167"/>
      <c r="DU141" s="167"/>
      <c r="DV141" s="167"/>
      <c r="DW141" s="167"/>
      <c r="DX141" s="167"/>
      <c r="DY141" s="167"/>
      <c r="DZ141" s="167"/>
      <c r="EA141" s="167"/>
      <c r="EB141" s="167"/>
      <c r="EC141" s="167"/>
      <c r="ED141" s="167"/>
      <c r="EE141" s="167"/>
      <c r="EF141" s="167"/>
      <c r="EG141" s="167"/>
      <c r="EH141" s="167"/>
      <c r="EI141" s="167"/>
      <c r="EJ141" s="167"/>
      <c r="EK141" s="167"/>
      <c r="EL141" s="167"/>
      <c r="EM141" s="167"/>
      <c r="EN141" s="167"/>
      <c r="EO141" s="167"/>
      <c r="EP141" s="167"/>
      <c r="EQ141" s="167"/>
      <c r="ER141" s="167"/>
      <c r="ES141" s="167"/>
      <c r="ET141" s="167"/>
      <c r="EU141" s="167"/>
      <c r="EV141" s="167"/>
      <c r="EW141" s="167"/>
      <c r="EX141" s="167"/>
      <c r="EY141" s="167"/>
      <c r="EZ141" s="167"/>
      <c r="FA141" s="167"/>
      <c r="FB141" s="167"/>
      <c r="FC141" s="167"/>
    </row>
    <row r="142" spans="2:159" s="292" customFormat="1" x14ac:dyDescent="0.2">
      <c r="B142" s="293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  <c r="AO142" s="167"/>
      <c r="AP142" s="167"/>
      <c r="AQ142" s="167"/>
      <c r="AR142" s="167"/>
      <c r="AS142" s="167"/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7"/>
      <c r="BD142" s="167"/>
      <c r="BE142" s="167"/>
      <c r="BF142" s="167"/>
      <c r="BG142" s="167"/>
      <c r="BH142" s="167"/>
      <c r="BI142" s="167"/>
      <c r="BJ142" s="167"/>
      <c r="BK142" s="167"/>
      <c r="BL142" s="167"/>
      <c r="BM142" s="167"/>
      <c r="BN142" s="167"/>
      <c r="BO142" s="167"/>
      <c r="BP142" s="167"/>
      <c r="BQ142" s="167"/>
      <c r="BR142" s="167"/>
      <c r="BS142" s="167"/>
      <c r="BT142" s="167"/>
      <c r="BU142" s="167"/>
      <c r="BV142" s="167"/>
      <c r="BW142" s="167"/>
      <c r="BX142" s="167"/>
      <c r="BY142" s="167"/>
      <c r="BZ142" s="167"/>
      <c r="CA142" s="167"/>
      <c r="CB142" s="167"/>
      <c r="CC142" s="167"/>
      <c r="CD142" s="167"/>
      <c r="CE142" s="167"/>
      <c r="CF142" s="167"/>
      <c r="CG142" s="167"/>
      <c r="CH142" s="167"/>
      <c r="CI142" s="167"/>
      <c r="CJ142" s="167"/>
      <c r="CK142" s="167"/>
      <c r="CL142" s="167"/>
      <c r="CM142" s="167"/>
      <c r="CN142" s="167"/>
      <c r="CO142" s="167"/>
      <c r="CP142" s="167"/>
      <c r="CQ142" s="167"/>
      <c r="CR142" s="167"/>
      <c r="CS142" s="167"/>
      <c r="CT142" s="167"/>
      <c r="CU142" s="167"/>
      <c r="CV142" s="167"/>
      <c r="CW142" s="167"/>
      <c r="CX142" s="167"/>
      <c r="CY142" s="167"/>
      <c r="CZ142" s="167"/>
      <c r="DA142" s="167"/>
      <c r="DB142" s="167"/>
      <c r="DC142" s="167"/>
      <c r="DD142" s="167"/>
      <c r="DE142" s="167"/>
      <c r="DF142" s="167"/>
      <c r="DG142" s="167"/>
      <c r="DH142" s="167"/>
      <c r="DI142" s="167"/>
      <c r="DJ142" s="167"/>
      <c r="DK142" s="167"/>
      <c r="DL142" s="167"/>
      <c r="DM142" s="167"/>
      <c r="DN142" s="167"/>
      <c r="DO142" s="167"/>
      <c r="DP142" s="167"/>
      <c r="DQ142" s="167"/>
      <c r="DR142" s="167"/>
      <c r="DS142" s="167"/>
      <c r="DT142" s="167"/>
      <c r="DU142" s="167"/>
      <c r="DV142" s="167"/>
      <c r="DW142" s="167"/>
      <c r="DX142" s="167"/>
      <c r="DY142" s="167"/>
      <c r="DZ142" s="167"/>
      <c r="EA142" s="167"/>
      <c r="EB142" s="167"/>
      <c r="EC142" s="167"/>
      <c r="ED142" s="167"/>
      <c r="EE142" s="167"/>
      <c r="EF142" s="167"/>
      <c r="EG142" s="167"/>
      <c r="EH142" s="167"/>
      <c r="EI142" s="167"/>
      <c r="EJ142" s="167"/>
      <c r="EK142" s="167"/>
      <c r="EL142" s="167"/>
      <c r="EM142" s="167"/>
      <c r="EN142" s="167"/>
      <c r="EO142" s="167"/>
      <c r="EP142" s="167"/>
      <c r="EQ142" s="167"/>
      <c r="ER142" s="167"/>
      <c r="ES142" s="167"/>
      <c r="ET142" s="167"/>
      <c r="EU142" s="167"/>
      <c r="EV142" s="167"/>
      <c r="EW142" s="167"/>
      <c r="EX142" s="167"/>
      <c r="EY142" s="167"/>
      <c r="EZ142" s="167"/>
      <c r="FA142" s="167"/>
      <c r="FB142" s="167"/>
      <c r="FC142" s="167"/>
    </row>
    <row r="143" spans="2:159" s="292" customFormat="1" x14ac:dyDescent="0.2">
      <c r="B143" s="293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67"/>
      <c r="AI143" s="167"/>
      <c r="AJ143" s="167"/>
      <c r="AK143" s="167"/>
      <c r="AL143" s="167"/>
      <c r="AM143" s="167"/>
      <c r="AN143" s="167"/>
      <c r="AO143" s="167"/>
      <c r="AP143" s="167"/>
      <c r="AQ143" s="167"/>
      <c r="AR143" s="167"/>
      <c r="AS143" s="167"/>
      <c r="AT143" s="167"/>
      <c r="AU143" s="167"/>
      <c r="AV143" s="167"/>
      <c r="AW143" s="167"/>
      <c r="AX143" s="167"/>
      <c r="AY143" s="167"/>
      <c r="AZ143" s="167"/>
      <c r="BA143" s="167"/>
      <c r="BB143" s="167"/>
      <c r="BC143" s="167"/>
      <c r="BD143" s="167"/>
      <c r="BE143" s="167"/>
      <c r="BF143" s="167"/>
      <c r="BG143" s="167"/>
      <c r="BH143" s="167"/>
      <c r="BI143" s="167"/>
      <c r="BJ143" s="167"/>
      <c r="BK143" s="167"/>
      <c r="BL143" s="167"/>
      <c r="BM143" s="167"/>
      <c r="BN143" s="167"/>
      <c r="BO143" s="167"/>
      <c r="BP143" s="167"/>
      <c r="BQ143" s="167"/>
      <c r="BR143" s="167"/>
      <c r="BS143" s="167"/>
      <c r="BT143" s="167"/>
      <c r="BU143" s="167"/>
      <c r="BV143" s="167"/>
      <c r="BW143" s="167"/>
      <c r="BX143" s="167"/>
      <c r="BY143" s="167"/>
      <c r="BZ143" s="167"/>
      <c r="CA143" s="167"/>
      <c r="CB143" s="167"/>
      <c r="CC143" s="167"/>
      <c r="CD143" s="167"/>
      <c r="CE143" s="167"/>
      <c r="CF143" s="167"/>
      <c r="CG143" s="167"/>
      <c r="CH143" s="167"/>
      <c r="CI143" s="167"/>
      <c r="CJ143" s="167"/>
      <c r="CK143" s="167"/>
      <c r="CL143" s="167"/>
      <c r="CM143" s="167"/>
      <c r="CN143" s="167"/>
      <c r="CO143" s="167"/>
      <c r="CP143" s="167"/>
      <c r="CQ143" s="167"/>
      <c r="CR143" s="167"/>
      <c r="CS143" s="167"/>
      <c r="CT143" s="167"/>
      <c r="CU143" s="167"/>
      <c r="CV143" s="167"/>
      <c r="CW143" s="167"/>
      <c r="CX143" s="167"/>
      <c r="CY143" s="167"/>
      <c r="CZ143" s="167"/>
      <c r="DA143" s="167"/>
      <c r="DB143" s="167"/>
      <c r="DC143" s="167"/>
      <c r="DD143" s="167"/>
      <c r="DE143" s="167"/>
      <c r="DF143" s="167"/>
      <c r="DG143" s="167"/>
      <c r="DH143" s="167"/>
      <c r="DI143" s="167"/>
      <c r="DJ143" s="167"/>
      <c r="DK143" s="167"/>
      <c r="DL143" s="167"/>
      <c r="DM143" s="167"/>
      <c r="DN143" s="167"/>
      <c r="DO143" s="167"/>
      <c r="DP143" s="167"/>
      <c r="DQ143" s="167"/>
      <c r="DR143" s="167"/>
      <c r="DS143" s="167"/>
      <c r="DT143" s="167"/>
      <c r="DU143" s="167"/>
      <c r="DV143" s="167"/>
      <c r="DW143" s="167"/>
      <c r="DX143" s="167"/>
      <c r="DY143" s="167"/>
      <c r="DZ143" s="167"/>
      <c r="EA143" s="167"/>
      <c r="EB143" s="167"/>
      <c r="EC143" s="167"/>
      <c r="ED143" s="167"/>
      <c r="EE143" s="167"/>
      <c r="EF143" s="167"/>
      <c r="EG143" s="167"/>
      <c r="EH143" s="167"/>
      <c r="EI143" s="167"/>
      <c r="EJ143" s="167"/>
      <c r="EK143" s="167"/>
      <c r="EL143" s="167"/>
      <c r="EM143" s="167"/>
      <c r="EN143" s="167"/>
      <c r="EO143" s="167"/>
      <c r="EP143" s="167"/>
      <c r="EQ143" s="167"/>
      <c r="ER143" s="167"/>
      <c r="ES143" s="167"/>
      <c r="ET143" s="167"/>
      <c r="EU143" s="167"/>
      <c r="EV143" s="167"/>
      <c r="EW143" s="167"/>
      <c r="EX143" s="167"/>
      <c r="EY143" s="167"/>
      <c r="EZ143" s="167"/>
      <c r="FA143" s="167"/>
      <c r="FB143" s="167"/>
      <c r="FC143" s="167"/>
    </row>
    <row r="144" spans="2:159" s="292" customFormat="1" x14ac:dyDescent="0.2">
      <c r="B144" s="293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7"/>
      <c r="AK144" s="167"/>
      <c r="AL144" s="167"/>
      <c r="AM144" s="167"/>
      <c r="AN144" s="167"/>
      <c r="AO144" s="167"/>
      <c r="AP144" s="167"/>
      <c r="AQ144" s="167"/>
      <c r="AR144" s="167"/>
      <c r="AS144" s="167"/>
      <c r="AT144" s="167"/>
      <c r="AU144" s="167"/>
      <c r="AV144" s="167"/>
      <c r="AW144" s="167"/>
      <c r="AX144" s="167"/>
      <c r="AY144" s="167"/>
      <c r="AZ144" s="167"/>
      <c r="BA144" s="167"/>
      <c r="BB144" s="167"/>
      <c r="BC144" s="167"/>
      <c r="BD144" s="167"/>
      <c r="BE144" s="167"/>
      <c r="BF144" s="167"/>
      <c r="BG144" s="167"/>
      <c r="BH144" s="167"/>
      <c r="BI144" s="167"/>
      <c r="BJ144" s="167"/>
      <c r="BK144" s="167"/>
      <c r="BL144" s="167"/>
      <c r="BM144" s="167"/>
      <c r="BN144" s="167"/>
      <c r="BO144" s="167"/>
      <c r="BP144" s="167"/>
      <c r="BQ144" s="167"/>
      <c r="BR144" s="167"/>
      <c r="BS144" s="167"/>
      <c r="BT144" s="167"/>
      <c r="BU144" s="167"/>
      <c r="BV144" s="167"/>
      <c r="BW144" s="167"/>
      <c r="BX144" s="167"/>
      <c r="BY144" s="167"/>
      <c r="BZ144" s="167"/>
      <c r="CA144" s="167"/>
      <c r="CB144" s="167"/>
      <c r="CC144" s="167"/>
      <c r="CD144" s="167"/>
      <c r="CE144" s="167"/>
      <c r="CF144" s="167"/>
      <c r="CG144" s="167"/>
      <c r="CH144" s="167"/>
      <c r="CI144" s="167"/>
      <c r="CJ144" s="167"/>
      <c r="CK144" s="167"/>
      <c r="CL144" s="167"/>
      <c r="CM144" s="167"/>
      <c r="CN144" s="167"/>
      <c r="CO144" s="167"/>
      <c r="CP144" s="167"/>
      <c r="CQ144" s="167"/>
      <c r="CR144" s="167"/>
      <c r="CS144" s="167"/>
      <c r="CT144" s="167"/>
      <c r="CU144" s="167"/>
      <c r="CV144" s="167"/>
      <c r="CW144" s="167"/>
      <c r="CX144" s="167"/>
      <c r="CY144" s="167"/>
      <c r="CZ144" s="167"/>
      <c r="DA144" s="167"/>
      <c r="DB144" s="167"/>
      <c r="DC144" s="167"/>
      <c r="DD144" s="167"/>
      <c r="DE144" s="167"/>
      <c r="DF144" s="167"/>
      <c r="DG144" s="167"/>
      <c r="DH144" s="167"/>
      <c r="DI144" s="167"/>
      <c r="DJ144" s="167"/>
      <c r="DK144" s="167"/>
      <c r="DL144" s="167"/>
      <c r="DM144" s="167"/>
      <c r="DN144" s="167"/>
      <c r="DO144" s="167"/>
      <c r="DP144" s="167"/>
      <c r="DQ144" s="167"/>
      <c r="DR144" s="167"/>
      <c r="DS144" s="167"/>
      <c r="DT144" s="167"/>
      <c r="DU144" s="167"/>
      <c r="DV144" s="167"/>
      <c r="DW144" s="167"/>
      <c r="DX144" s="167"/>
      <c r="DY144" s="167"/>
      <c r="DZ144" s="167"/>
      <c r="EA144" s="167"/>
      <c r="EB144" s="167"/>
      <c r="EC144" s="167"/>
      <c r="ED144" s="167"/>
      <c r="EE144" s="167"/>
      <c r="EF144" s="167"/>
      <c r="EG144" s="167"/>
      <c r="EH144" s="167"/>
      <c r="EI144" s="167"/>
      <c r="EJ144" s="167"/>
      <c r="EK144" s="167"/>
      <c r="EL144" s="167"/>
      <c r="EM144" s="167"/>
      <c r="EN144" s="167"/>
      <c r="EO144" s="167"/>
      <c r="EP144" s="167"/>
      <c r="EQ144" s="167"/>
      <c r="ER144" s="167"/>
      <c r="ES144" s="167"/>
      <c r="ET144" s="167"/>
      <c r="EU144" s="167"/>
      <c r="EV144" s="167"/>
      <c r="EW144" s="167"/>
      <c r="EX144" s="167"/>
      <c r="EY144" s="167"/>
      <c r="EZ144" s="167"/>
      <c r="FA144" s="167"/>
      <c r="FB144" s="167"/>
      <c r="FC144" s="167"/>
    </row>
    <row r="145" spans="2:159" s="292" customFormat="1" x14ac:dyDescent="0.2">
      <c r="B145" s="293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  <c r="AO145" s="167"/>
      <c r="AP145" s="167"/>
      <c r="AQ145" s="167"/>
      <c r="AR145" s="167"/>
      <c r="AS145" s="167"/>
      <c r="AT145" s="167"/>
      <c r="AU145" s="167"/>
      <c r="AV145" s="167"/>
      <c r="AW145" s="167"/>
      <c r="AX145" s="167"/>
      <c r="AY145" s="167"/>
      <c r="AZ145" s="167"/>
      <c r="BA145" s="167"/>
      <c r="BB145" s="167"/>
      <c r="BC145" s="167"/>
      <c r="BD145" s="167"/>
      <c r="BE145" s="167"/>
      <c r="BF145" s="167"/>
      <c r="BG145" s="167"/>
      <c r="BH145" s="167"/>
      <c r="BI145" s="167"/>
      <c r="BJ145" s="167"/>
      <c r="BK145" s="167"/>
      <c r="BL145" s="167"/>
      <c r="BM145" s="167"/>
      <c r="BN145" s="167"/>
      <c r="BO145" s="167"/>
      <c r="BP145" s="167"/>
      <c r="BQ145" s="167"/>
      <c r="BR145" s="167"/>
      <c r="BS145" s="167"/>
      <c r="BT145" s="167"/>
      <c r="BU145" s="167"/>
      <c r="BV145" s="167"/>
      <c r="BW145" s="167"/>
      <c r="BX145" s="167"/>
      <c r="BY145" s="167"/>
      <c r="BZ145" s="167"/>
      <c r="CA145" s="167"/>
      <c r="CB145" s="167"/>
      <c r="CC145" s="167"/>
      <c r="CD145" s="167"/>
      <c r="CE145" s="167"/>
      <c r="CF145" s="167"/>
      <c r="CG145" s="167"/>
      <c r="CH145" s="167"/>
      <c r="CI145" s="167"/>
      <c r="CJ145" s="167"/>
      <c r="CK145" s="167"/>
      <c r="CL145" s="167"/>
      <c r="CM145" s="167"/>
      <c r="CN145" s="167"/>
      <c r="CO145" s="167"/>
      <c r="CP145" s="167"/>
      <c r="CQ145" s="167"/>
      <c r="CR145" s="167"/>
      <c r="CS145" s="167"/>
      <c r="CT145" s="167"/>
      <c r="CU145" s="167"/>
      <c r="CV145" s="167"/>
      <c r="CW145" s="167"/>
      <c r="CX145" s="167"/>
      <c r="CY145" s="167"/>
      <c r="CZ145" s="167"/>
      <c r="DA145" s="167"/>
      <c r="DB145" s="167"/>
      <c r="DC145" s="167"/>
      <c r="DD145" s="167"/>
      <c r="DE145" s="167"/>
      <c r="DF145" s="167"/>
      <c r="DG145" s="167"/>
      <c r="DH145" s="167"/>
      <c r="DI145" s="167"/>
      <c r="DJ145" s="167"/>
      <c r="DK145" s="167"/>
      <c r="DL145" s="167"/>
      <c r="DM145" s="167"/>
      <c r="DN145" s="167"/>
      <c r="DO145" s="167"/>
      <c r="DP145" s="167"/>
      <c r="DQ145" s="167"/>
      <c r="DR145" s="167"/>
      <c r="DS145" s="167"/>
      <c r="DT145" s="167"/>
      <c r="DU145" s="167"/>
      <c r="DV145" s="167"/>
      <c r="DW145" s="167"/>
      <c r="DX145" s="167"/>
      <c r="DY145" s="167"/>
      <c r="DZ145" s="167"/>
      <c r="EA145" s="167"/>
      <c r="EB145" s="167"/>
      <c r="EC145" s="167"/>
      <c r="ED145" s="167"/>
      <c r="EE145" s="167"/>
      <c r="EF145" s="167"/>
      <c r="EG145" s="167"/>
      <c r="EH145" s="167"/>
      <c r="EI145" s="167"/>
      <c r="EJ145" s="167"/>
      <c r="EK145" s="167"/>
      <c r="EL145" s="167"/>
      <c r="EM145" s="167"/>
      <c r="EN145" s="167"/>
      <c r="EO145" s="167"/>
      <c r="EP145" s="167"/>
      <c r="EQ145" s="167"/>
      <c r="ER145" s="167"/>
      <c r="ES145" s="167"/>
      <c r="ET145" s="167"/>
      <c r="EU145" s="167"/>
      <c r="EV145" s="167"/>
      <c r="EW145" s="167"/>
      <c r="EX145" s="167"/>
      <c r="EY145" s="167"/>
      <c r="EZ145" s="167"/>
      <c r="FA145" s="167"/>
      <c r="FB145" s="167"/>
      <c r="FC145" s="167"/>
    </row>
    <row r="146" spans="2:159" s="292" customFormat="1" x14ac:dyDescent="0.2">
      <c r="B146" s="293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7"/>
      <c r="BD146" s="167"/>
      <c r="BE146" s="167"/>
      <c r="BF146" s="167"/>
      <c r="BG146" s="167"/>
      <c r="BH146" s="167"/>
      <c r="BI146" s="167"/>
      <c r="BJ146" s="167"/>
      <c r="BK146" s="167"/>
      <c r="BL146" s="167"/>
      <c r="BM146" s="167"/>
      <c r="BN146" s="167"/>
      <c r="BO146" s="167"/>
      <c r="BP146" s="167"/>
      <c r="BQ146" s="167"/>
      <c r="BR146" s="167"/>
      <c r="BS146" s="167"/>
      <c r="BT146" s="167"/>
      <c r="BU146" s="167"/>
      <c r="BV146" s="167"/>
      <c r="BW146" s="167"/>
      <c r="BX146" s="167"/>
      <c r="BY146" s="167"/>
      <c r="BZ146" s="167"/>
      <c r="CA146" s="167"/>
      <c r="CB146" s="167"/>
      <c r="CC146" s="167"/>
      <c r="CD146" s="167"/>
      <c r="CE146" s="167"/>
      <c r="CF146" s="167"/>
      <c r="CG146" s="167"/>
      <c r="CH146" s="167"/>
      <c r="CI146" s="167"/>
      <c r="CJ146" s="167"/>
      <c r="CK146" s="167"/>
      <c r="CL146" s="167"/>
      <c r="CM146" s="167"/>
      <c r="CN146" s="167"/>
      <c r="CO146" s="167"/>
      <c r="CP146" s="167"/>
      <c r="CQ146" s="167"/>
      <c r="CR146" s="167"/>
      <c r="CS146" s="167"/>
      <c r="CT146" s="167"/>
      <c r="CU146" s="167"/>
      <c r="CV146" s="167"/>
      <c r="CW146" s="167"/>
      <c r="CX146" s="167"/>
      <c r="CY146" s="167"/>
      <c r="CZ146" s="167"/>
      <c r="DA146" s="167"/>
      <c r="DB146" s="167"/>
      <c r="DC146" s="167"/>
      <c r="DD146" s="167"/>
      <c r="DE146" s="167"/>
      <c r="DF146" s="167"/>
      <c r="DG146" s="167"/>
      <c r="DH146" s="167"/>
      <c r="DI146" s="167"/>
      <c r="DJ146" s="167"/>
      <c r="DK146" s="167"/>
      <c r="DL146" s="167"/>
      <c r="DM146" s="167"/>
      <c r="DN146" s="167"/>
      <c r="DO146" s="167"/>
      <c r="DP146" s="167"/>
      <c r="DQ146" s="167"/>
      <c r="DR146" s="167"/>
      <c r="DS146" s="167"/>
      <c r="DT146" s="167"/>
      <c r="DU146" s="167"/>
      <c r="DV146" s="167"/>
      <c r="DW146" s="167"/>
      <c r="DX146" s="167"/>
      <c r="DY146" s="167"/>
      <c r="DZ146" s="167"/>
      <c r="EA146" s="167"/>
      <c r="EB146" s="167"/>
      <c r="EC146" s="167"/>
      <c r="ED146" s="167"/>
      <c r="EE146" s="167"/>
      <c r="EF146" s="167"/>
      <c r="EG146" s="167"/>
      <c r="EH146" s="167"/>
      <c r="EI146" s="167"/>
      <c r="EJ146" s="167"/>
      <c r="EK146" s="167"/>
      <c r="EL146" s="167"/>
      <c r="EM146" s="167"/>
      <c r="EN146" s="167"/>
      <c r="EO146" s="167"/>
      <c r="EP146" s="167"/>
      <c r="EQ146" s="167"/>
      <c r="ER146" s="167"/>
      <c r="ES146" s="167"/>
      <c r="ET146" s="167"/>
      <c r="EU146" s="167"/>
      <c r="EV146" s="167"/>
      <c r="EW146" s="167"/>
      <c r="EX146" s="167"/>
      <c r="EY146" s="167"/>
      <c r="EZ146" s="167"/>
      <c r="FA146" s="167"/>
      <c r="FB146" s="167"/>
      <c r="FC146" s="167"/>
    </row>
    <row r="147" spans="2:159" s="292" customFormat="1" x14ac:dyDescent="0.2">
      <c r="B147" s="293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7"/>
      <c r="BD147" s="167"/>
      <c r="BE147" s="167"/>
      <c r="BF147" s="167"/>
      <c r="BG147" s="167"/>
      <c r="BH147" s="167"/>
      <c r="BI147" s="167"/>
      <c r="BJ147" s="167"/>
      <c r="BK147" s="167"/>
      <c r="BL147" s="167"/>
      <c r="BM147" s="167"/>
      <c r="BN147" s="167"/>
      <c r="BO147" s="167"/>
      <c r="BP147" s="167"/>
      <c r="BQ147" s="167"/>
      <c r="BR147" s="167"/>
      <c r="BS147" s="167"/>
      <c r="BT147" s="167"/>
      <c r="BU147" s="167"/>
      <c r="BV147" s="167"/>
      <c r="BW147" s="167"/>
      <c r="BX147" s="167"/>
      <c r="BY147" s="167"/>
      <c r="BZ147" s="167"/>
      <c r="CA147" s="167"/>
      <c r="CB147" s="167"/>
      <c r="CC147" s="167"/>
      <c r="CD147" s="167"/>
      <c r="CE147" s="167"/>
      <c r="CF147" s="167"/>
      <c r="CG147" s="167"/>
      <c r="CH147" s="167"/>
      <c r="CI147" s="167"/>
      <c r="CJ147" s="167"/>
      <c r="CK147" s="167"/>
      <c r="CL147" s="167"/>
      <c r="CM147" s="167"/>
      <c r="CN147" s="167"/>
      <c r="CO147" s="167"/>
      <c r="CP147" s="167"/>
      <c r="CQ147" s="167"/>
      <c r="CR147" s="167"/>
      <c r="CS147" s="167"/>
      <c r="CT147" s="167"/>
      <c r="CU147" s="167"/>
      <c r="CV147" s="167"/>
      <c r="CW147" s="167"/>
      <c r="CX147" s="167"/>
      <c r="CY147" s="167"/>
      <c r="CZ147" s="167"/>
      <c r="DA147" s="167"/>
      <c r="DB147" s="167"/>
      <c r="DC147" s="167"/>
      <c r="DD147" s="167"/>
      <c r="DE147" s="167"/>
      <c r="DF147" s="167"/>
      <c r="DG147" s="167"/>
      <c r="DH147" s="167"/>
      <c r="DI147" s="167"/>
      <c r="DJ147" s="167"/>
      <c r="DK147" s="167"/>
      <c r="DL147" s="167"/>
      <c r="DM147" s="167"/>
      <c r="DN147" s="167"/>
      <c r="DO147" s="167"/>
      <c r="DP147" s="167"/>
      <c r="DQ147" s="167"/>
      <c r="DR147" s="167"/>
      <c r="DS147" s="167"/>
      <c r="DT147" s="167"/>
      <c r="DU147" s="167"/>
      <c r="DV147" s="167"/>
      <c r="DW147" s="167"/>
      <c r="DX147" s="167"/>
      <c r="DY147" s="167"/>
      <c r="DZ147" s="167"/>
      <c r="EA147" s="167"/>
      <c r="EB147" s="167"/>
      <c r="EC147" s="167"/>
      <c r="ED147" s="167"/>
      <c r="EE147" s="167"/>
      <c r="EF147" s="167"/>
      <c r="EG147" s="167"/>
      <c r="EH147" s="167"/>
      <c r="EI147" s="167"/>
      <c r="EJ147" s="167"/>
      <c r="EK147" s="167"/>
      <c r="EL147" s="167"/>
      <c r="EM147" s="167"/>
      <c r="EN147" s="167"/>
      <c r="EO147" s="167"/>
      <c r="EP147" s="167"/>
      <c r="EQ147" s="167"/>
      <c r="ER147" s="167"/>
      <c r="ES147" s="167"/>
      <c r="ET147" s="167"/>
      <c r="EU147" s="167"/>
      <c r="EV147" s="167"/>
      <c r="EW147" s="167"/>
      <c r="EX147" s="167"/>
      <c r="EY147" s="167"/>
      <c r="EZ147" s="167"/>
      <c r="FA147" s="167"/>
      <c r="FB147" s="167"/>
      <c r="FC147" s="167"/>
    </row>
    <row r="148" spans="2:159" s="292" customFormat="1" x14ac:dyDescent="0.2">
      <c r="B148" s="293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7"/>
      <c r="BR148" s="167"/>
      <c r="BS148" s="167"/>
      <c r="BT148" s="167"/>
      <c r="BU148" s="167"/>
      <c r="BV148" s="167"/>
      <c r="BW148" s="167"/>
      <c r="BX148" s="167"/>
      <c r="BY148" s="167"/>
      <c r="BZ148" s="167"/>
      <c r="CA148" s="167"/>
      <c r="CB148" s="167"/>
      <c r="CC148" s="167"/>
      <c r="CD148" s="167"/>
      <c r="CE148" s="167"/>
      <c r="CF148" s="167"/>
      <c r="CG148" s="167"/>
      <c r="CH148" s="167"/>
      <c r="CI148" s="167"/>
      <c r="CJ148" s="167"/>
      <c r="CK148" s="167"/>
      <c r="CL148" s="167"/>
      <c r="CM148" s="167"/>
      <c r="CN148" s="167"/>
      <c r="CO148" s="167"/>
      <c r="CP148" s="167"/>
      <c r="CQ148" s="167"/>
      <c r="CR148" s="167"/>
      <c r="CS148" s="167"/>
      <c r="CT148" s="167"/>
      <c r="CU148" s="167"/>
      <c r="CV148" s="167"/>
      <c r="CW148" s="167"/>
      <c r="CX148" s="167"/>
      <c r="CY148" s="167"/>
      <c r="CZ148" s="167"/>
      <c r="DA148" s="167"/>
      <c r="DB148" s="167"/>
      <c r="DC148" s="167"/>
      <c r="DD148" s="167"/>
      <c r="DE148" s="167"/>
      <c r="DF148" s="167"/>
      <c r="DG148" s="167"/>
      <c r="DH148" s="167"/>
      <c r="DI148" s="167"/>
      <c r="DJ148" s="167"/>
      <c r="DK148" s="167"/>
      <c r="DL148" s="167"/>
      <c r="DM148" s="167"/>
      <c r="DN148" s="167"/>
      <c r="DO148" s="167"/>
      <c r="DP148" s="167"/>
      <c r="DQ148" s="167"/>
      <c r="DR148" s="167"/>
      <c r="DS148" s="167"/>
      <c r="DT148" s="167"/>
      <c r="DU148" s="167"/>
      <c r="DV148" s="167"/>
      <c r="DW148" s="167"/>
      <c r="DX148" s="167"/>
      <c r="DY148" s="167"/>
      <c r="DZ148" s="167"/>
      <c r="EA148" s="167"/>
      <c r="EB148" s="167"/>
      <c r="EC148" s="167"/>
      <c r="ED148" s="167"/>
      <c r="EE148" s="167"/>
      <c r="EF148" s="167"/>
      <c r="EG148" s="167"/>
      <c r="EH148" s="167"/>
      <c r="EI148" s="167"/>
      <c r="EJ148" s="167"/>
      <c r="EK148" s="167"/>
      <c r="EL148" s="167"/>
      <c r="EM148" s="167"/>
      <c r="EN148" s="167"/>
      <c r="EO148" s="167"/>
      <c r="EP148" s="167"/>
      <c r="EQ148" s="167"/>
      <c r="ER148" s="167"/>
      <c r="ES148" s="167"/>
      <c r="ET148" s="167"/>
      <c r="EU148" s="167"/>
      <c r="EV148" s="167"/>
      <c r="EW148" s="167"/>
      <c r="EX148" s="167"/>
      <c r="EY148" s="167"/>
      <c r="EZ148" s="167"/>
      <c r="FA148" s="167"/>
      <c r="FB148" s="167"/>
      <c r="FC148" s="167"/>
    </row>
    <row r="149" spans="2:159" s="292" customFormat="1" x14ac:dyDescent="0.2">
      <c r="B149" s="293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7"/>
      <c r="AD149" s="167"/>
      <c r="AE149" s="167"/>
      <c r="AF149" s="167"/>
      <c r="AG149" s="167"/>
      <c r="AH149" s="167"/>
      <c r="AI149" s="167"/>
      <c r="AJ149" s="167"/>
      <c r="AK149" s="167"/>
      <c r="AL149" s="167"/>
      <c r="AM149" s="167"/>
      <c r="AN149" s="167"/>
      <c r="AO149" s="167"/>
      <c r="AP149" s="167"/>
      <c r="AQ149" s="167"/>
      <c r="AR149" s="167"/>
      <c r="AS149" s="167"/>
      <c r="AT149" s="167"/>
      <c r="AU149" s="167"/>
      <c r="AV149" s="167"/>
      <c r="AW149" s="167"/>
      <c r="AX149" s="167"/>
      <c r="AY149" s="167"/>
      <c r="AZ149" s="167"/>
      <c r="BA149" s="167"/>
      <c r="BB149" s="167"/>
      <c r="BC149" s="167"/>
      <c r="BD149" s="167"/>
      <c r="BE149" s="167"/>
      <c r="BF149" s="167"/>
      <c r="BG149" s="167"/>
      <c r="BH149" s="167"/>
      <c r="BI149" s="167"/>
      <c r="BJ149" s="167"/>
      <c r="BK149" s="167"/>
      <c r="BL149" s="167"/>
      <c r="BM149" s="167"/>
      <c r="BN149" s="167"/>
      <c r="BO149" s="167"/>
      <c r="BP149" s="167"/>
      <c r="BQ149" s="167"/>
      <c r="BR149" s="167"/>
      <c r="BS149" s="167"/>
      <c r="BT149" s="167"/>
      <c r="BU149" s="167"/>
      <c r="BV149" s="167"/>
      <c r="BW149" s="167"/>
      <c r="BX149" s="167"/>
      <c r="BY149" s="167"/>
      <c r="BZ149" s="167"/>
      <c r="CA149" s="167"/>
      <c r="CB149" s="167"/>
      <c r="CC149" s="167"/>
      <c r="CD149" s="167"/>
      <c r="CE149" s="167"/>
      <c r="CF149" s="167"/>
      <c r="CG149" s="167"/>
      <c r="CH149" s="167"/>
      <c r="CI149" s="167"/>
      <c r="CJ149" s="167"/>
      <c r="CK149" s="167"/>
      <c r="CL149" s="167"/>
      <c r="CM149" s="167"/>
      <c r="CN149" s="167"/>
      <c r="CO149" s="167"/>
      <c r="CP149" s="167"/>
      <c r="CQ149" s="167"/>
      <c r="CR149" s="167"/>
      <c r="CS149" s="167"/>
      <c r="CT149" s="167"/>
      <c r="CU149" s="167"/>
      <c r="CV149" s="167"/>
      <c r="CW149" s="167"/>
      <c r="CX149" s="167"/>
      <c r="CY149" s="167"/>
      <c r="CZ149" s="167"/>
      <c r="DA149" s="167"/>
      <c r="DB149" s="167"/>
      <c r="DC149" s="167"/>
      <c r="DD149" s="167"/>
      <c r="DE149" s="167"/>
      <c r="DF149" s="167"/>
      <c r="DG149" s="167"/>
      <c r="DH149" s="167"/>
      <c r="DI149" s="167"/>
      <c r="DJ149" s="167"/>
      <c r="DK149" s="167"/>
      <c r="DL149" s="167"/>
      <c r="DM149" s="167"/>
      <c r="DN149" s="167"/>
      <c r="DO149" s="167"/>
      <c r="DP149" s="167"/>
      <c r="DQ149" s="167"/>
      <c r="DR149" s="167"/>
      <c r="DS149" s="167"/>
      <c r="DT149" s="167"/>
      <c r="DU149" s="167"/>
      <c r="DV149" s="167"/>
      <c r="DW149" s="167"/>
      <c r="DX149" s="167"/>
      <c r="DY149" s="167"/>
      <c r="DZ149" s="167"/>
      <c r="EA149" s="167"/>
      <c r="EB149" s="167"/>
      <c r="EC149" s="167"/>
      <c r="ED149" s="167"/>
      <c r="EE149" s="167"/>
      <c r="EF149" s="167"/>
      <c r="EG149" s="167"/>
      <c r="EH149" s="167"/>
      <c r="EI149" s="167"/>
      <c r="EJ149" s="167"/>
      <c r="EK149" s="167"/>
      <c r="EL149" s="167"/>
      <c r="EM149" s="167"/>
      <c r="EN149" s="167"/>
      <c r="EO149" s="167"/>
      <c r="EP149" s="167"/>
      <c r="EQ149" s="167"/>
      <c r="ER149" s="167"/>
      <c r="ES149" s="167"/>
      <c r="ET149" s="167"/>
      <c r="EU149" s="167"/>
      <c r="EV149" s="167"/>
      <c r="EW149" s="167"/>
      <c r="EX149" s="167"/>
      <c r="EY149" s="167"/>
      <c r="EZ149" s="167"/>
      <c r="FA149" s="167"/>
      <c r="FB149" s="167"/>
      <c r="FC149" s="167"/>
    </row>
    <row r="150" spans="2:159" s="292" customFormat="1" x14ac:dyDescent="0.2">
      <c r="B150" s="293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167"/>
      <c r="AY150" s="167"/>
      <c r="AZ150" s="167"/>
      <c r="BA150" s="167"/>
      <c r="BB150" s="167"/>
      <c r="BC150" s="167"/>
      <c r="BD150" s="167"/>
      <c r="BE150" s="167"/>
      <c r="BF150" s="167"/>
      <c r="BG150" s="167"/>
      <c r="BH150" s="167"/>
      <c r="BI150" s="167"/>
      <c r="BJ150" s="167"/>
      <c r="BK150" s="167"/>
      <c r="BL150" s="167"/>
      <c r="BM150" s="167"/>
      <c r="BN150" s="167"/>
      <c r="BO150" s="167"/>
      <c r="BP150" s="167"/>
      <c r="BQ150" s="167"/>
      <c r="BR150" s="167"/>
      <c r="BS150" s="167"/>
      <c r="BT150" s="167"/>
      <c r="BU150" s="167"/>
      <c r="BV150" s="167"/>
      <c r="BW150" s="167"/>
      <c r="BX150" s="167"/>
      <c r="BY150" s="167"/>
      <c r="BZ150" s="167"/>
      <c r="CA150" s="167"/>
      <c r="CB150" s="167"/>
      <c r="CC150" s="167"/>
      <c r="CD150" s="167"/>
      <c r="CE150" s="167"/>
      <c r="CF150" s="167"/>
      <c r="CG150" s="167"/>
      <c r="CH150" s="167"/>
      <c r="CI150" s="167"/>
      <c r="CJ150" s="167"/>
      <c r="CK150" s="167"/>
      <c r="CL150" s="167"/>
      <c r="CM150" s="167"/>
      <c r="CN150" s="167"/>
      <c r="CO150" s="167"/>
      <c r="CP150" s="167"/>
      <c r="CQ150" s="167"/>
      <c r="CR150" s="167"/>
      <c r="CS150" s="167"/>
      <c r="CT150" s="167"/>
      <c r="CU150" s="167"/>
      <c r="CV150" s="167"/>
      <c r="CW150" s="167"/>
      <c r="CX150" s="167"/>
      <c r="CY150" s="167"/>
      <c r="CZ150" s="167"/>
      <c r="DA150" s="167"/>
      <c r="DB150" s="167"/>
      <c r="DC150" s="167"/>
      <c r="DD150" s="167"/>
      <c r="DE150" s="167"/>
      <c r="DF150" s="167"/>
      <c r="DG150" s="167"/>
      <c r="DH150" s="167"/>
      <c r="DI150" s="167"/>
      <c r="DJ150" s="167"/>
      <c r="DK150" s="167"/>
      <c r="DL150" s="167"/>
      <c r="DM150" s="167"/>
      <c r="DN150" s="167"/>
      <c r="DO150" s="167"/>
      <c r="DP150" s="167"/>
      <c r="DQ150" s="167"/>
      <c r="DR150" s="167"/>
      <c r="DS150" s="167"/>
      <c r="DT150" s="167"/>
      <c r="DU150" s="167"/>
      <c r="DV150" s="167"/>
      <c r="DW150" s="167"/>
      <c r="DX150" s="167"/>
      <c r="DY150" s="167"/>
      <c r="DZ150" s="167"/>
      <c r="EA150" s="167"/>
      <c r="EB150" s="167"/>
      <c r="EC150" s="167"/>
      <c r="ED150" s="167"/>
      <c r="EE150" s="167"/>
      <c r="EF150" s="167"/>
      <c r="EG150" s="167"/>
      <c r="EH150" s="167"/>
      <c r="EI150" s="167"/>
      <c r="EJ150" s="167"/>
      <c r="EK150" s="167"/>
      <c r="EL150" s="167"/>
      <c r="EM150" s="167"/>
      <c r="EN150" s="167"/>
      <c r="EO150" s="167"/>
      <c r="EP150" s="167"/>
      <c r="EQ150" s="167"/>
      <c r="ER150" s="167"/>
      <c r="ES150" s="167"/>
      <c r="ET150" s="167"/>
      <c r="EU150" s="167"/>
      <c r="EV150" s="167"/>
      <c r="EW150" s="167"/>
      <c r="EX150" s="167"/>
      <c r="EY150" s="167"/>
      <c r="EZ150" s="167"/>
      <c r="FA150" s="167"/>
      <c r="FB150" s="167"/>
      <c r="FC150" s="167"/>
    </row>
    <row r="151" spans="2:159" s="292" customFormat="1" x14ac:dyDescent="0.2">
      <c r="B151" s="293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167"/>
      <c r="BD151" s="167"/>
      <c r="BE151" s="167"/>
      <c r="BF151" s="167"/>
      <c r="BG151" s="167"/>
      <c r="BH151" s="167"/>
      <c r="BI151" s="167"/>
      <c r="BJ151" s="167"/>
      <c r="BK151" s="167"/>
      <c r="BL151" s="167"/>
      <c r="BM151" s="167"/>
      <c r="BN151" s="167"/>
      <c r="BO151" s="167"/>
      <c r="BP151" s="167"/>
      <c r="BQ151" s="167"/>
      <c r="BR151" s="167"/>
      <c r="BS151" s="167"/>
      <c r="BT151" s="167"/>
      <c r="BU151" s="167"/>
      <c r="BV151" s="167"/>
      <c r="BW151" s="167"/>
      <c r="BX151" s="167"/>
      <c r="BY151" s="167"/>
      <c r="BZ151" s="167"/>
      <c r="CA151" s="167"/>
      <c r="CB151" s="167"/>
      <c r="CC151" s="167"/>
      <c r="CD151" s="167"/>
      <c r="CE151" s="167"/>
      <c r="CF151" s="167"/>
      <c r="CG151" s="167"/>
      <c r="CH151" s="167"/>
      <c r="CI151" s="167"/>
      <c r="CJ151" s="167"/>
      <c r="CK151" s="167"/>
      <c r="CL151" s="167"/>
      <c r="CM151" s="167"/>
      <c r="CN151" s="167"/>
      <c r="CO151" s="167"/>
      <c r="CP151" s="167"/>
      <c r="CQ151" s="167"/>
      <c r="CR151" s="167"/>
      <c r="CS151" s="167"/>
      <c r="CT151" s="167"/>
      <c r="CU151" s="167"/>
      <c r="CV151" s="167"/>
      <c r="CW151" s="167"/>
      <c r="CX151" s="167"/>
      <c r="CY151" s="167"/>
      <c r="CZ151" s="167"/>
      <c r="DA151" s="167"/>
      <c r="DB151" s="167"/>
      <c r="DC151" s="167"/>
      <c r="DD151" s="167"/>
      <c r="DE151" s="167"/>
      <c r="DF151" s="167"/>
      <c r="DG151" s="167"/>
      <c r="DH151" s="167"/>
      <c r="DI151" s="167"/>
      <c r="DJ151" s="167"/>
      <c r="DK151" s="167"/>
      <c r="DL151" s="167"/>
      <c r="DM151" s="167"/>
      <c r="DN151" s="167"/>
      <c r="DO151" s="167"/>
      <c r="DP151" s="167"/>
      <c r="DQ151" s="167"/>
      <c r="DR151" s="167"/>
      <c r="DS151" s="167"/>
      <c r="DT151" s="167"/>
      <c r="DU151" s="167"/>
      <c r="DV151" s="167"/>
      <c r="DW151" s="167"/>
      <c r="DX151" s="167"/>
      <c r="DY151" s="167"/>
      <c r="DZ151" s="167"/>
      <c r="EA151" s="167"/>
      <c r="EB151" s="167"/>
      <c r="EC151" s="167"/>
      <c r="ED151" s="167"/>
      <c r="EE151" s="167"/>
      <c r="EF151" s="167"/>
      <c r="EG151" s="167"/>
      <c r="EH151" s="167"/>
      <c r="EI151" s="167"/>
      <c r="EJ151" s="167"/>
      <c r="EK151" s="167"/>
      <c r="EL151" s="167"/>
      <c r="EM151" s="167"/>
      <c r="EN151" s="167"/>
      <c r="EO151" s="167"/>
      <c r="EP151" s="167"/>
      <c r="EQ151" s="167"/>
      <c r="ER151" s="167"/>
      <c r="ES151" s="167"/>
      <c r="ET151" s="167"/>
      <c r="EU151" s="167"/>
      <c r="EV151" s="167"/>
      <c r="EW151" s="167"/>
      <c r="EX151" s="167"/>
      <c r="EY151" s="167"/>
      <c r="EZ151" s="167"/>
      <c r="FA151" s="167"/>
      <c r="FB151" s="167"/>
      <c r="FC151" s="167"/>
    </row>
    <row r="152" spans="2:159" s="292" customFormat="1" x14ac:dyDescent="0.2">
      <c r="B152" s="293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167"/>
      <c r="BR152" s="167"/>
      <c r="BS152" s="167"/>
      <c r="BT152" s="167"/>
      <c r="BU152" s="167"/>
      <c r="BV152" s="167"/>
      <c r="BW152" s="167"/>
      <c r="BX152" s="167"/>
      <c r="BY152" s="167"/>
      <c r="BZ152" s="167"/>
      <c r="CA152" s="167"/>
      <c r="CB152" s="167"/>
      <c r="CC152" s="167"/>
      <c r="CD152" s="167"/>
      <c r="CE152" s="167"/>
      <c r="CF152" s="167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167"/>
      <c r="CR152" s="167"/>
      <c r="CS152" s="167"/>
      <c r="CT152" s="167"/>
      <c r="CU152" s="167"/>
      <c r="CV152" s="167"/>
      <c r="CW152" s="167"/>
      <c r="CX152" s="167"/>
      <c r="CY152" s="167"/>
      <c r="CZ152" s="167"/>
      <c r="DA152" s="167"/>
      <c r="DB152" s="167"/>
      <c r="DC152" s="167"/>
      <c r="DD152" s="167"/>
      <c r="DE152" s="167"/>
      <c r="DF152" s="167"/>
      <c r="DG152" s="167"/>
      <c r="DH152" s="167"/>
      <c r="DI152" s="167"/>
      <c r="DJ152" s="167"/>
      <c r="DK152" s="167"/>
      <c r="DL152" s="167"/>
      <c r="DM152" s="167"/>
      <c r="DN152" s="167"/>
      <c r="DO152" s="167"/>
      <c r="DP152" s="167"/>
      <c r="DQ152" s="167"/>
      <c r="DR152" s="167"/>
      <c r="DS152" s="167"/>
      <c r="DT152" s="167"/>
      <c r="DU152" s="167"/>
      <c r="DV152" s="167"/>
      <c r="DW152" s="167"/>
      <c r="DX152" s="167"/>
      <c r="DY152" s="167"/>
      <c r="DZ152" s="167"/>
      <c r="EA152" s="167"/>
      <c r="EB152" s="167"/>
      <c r="EC152" s="167"/>
      <c r="ED152" s="167"/>
      <c r="EE152" s="167"/>
      <c r="EF152" s="167"/>
      <c r="EG152" s="167"/>
      <c r="EH152" s="167"/>
      <c r="EI152" s="167"/>
      <c r="EJ152" s="167"/>
      <c r="EK152" s="167"/>
      <c r="EL152" s="167"/>
      <c r="EM152" s="167"/>
      <c r="EN152" s="167"/>
      <c r="EO152" s="167"/>
      <c r="EP152" s="167"/>
      <c r="EQ152" s="167"/>
      <c r="ER152" s="167"/>
      <c r="ES152" s="167"/>
      <c r="ET152" s="167"/>
      <c r="EU152" s="167"/>
      <c r="EV152" s="167"/>
      <c r="EW152" s="167"/>
      <c r="EX152" s="167"/>
      <c r="EY152" s="167"/>
      <c r="EZ152" s="167"/>
      <c r="FA152" s="167"/>
      <c r="FB152" s="167"/>
      <c r="FC152" s="167"/>
    </row>
    <row r="153" spans="2:159" s="292" customFormat="1" x14ac:dyDescent="0.2">
      <c r="B153" s="293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167"/>
      <c r="BM153" s="167"/>
      <c r="BN153" s="167"/>
      <c r="BO153" s="167"/>
      <c r="BP153" s="167"/>
      <c r="BQ153" s="167"/>
      <c r="BR153" s="167"/>
      <c r="BS153" s="167"/>
      <c r="BT153" s="167"/>
      <c r="BU153" s="167"/>
      <c r="BV153" s="167"/>
      <c r="BW153" s="167"/>
      <c r="BX153" s="167"/>
      <c r="BY153" s="167"/>
      <c r="BZ153" s="167"/>
      <c r="CA153" s="167"/>
      <c r="CB153" s="167"/>
      <c r="CC153" s="167"/>
      <c r="CD153" s="167"/>
      <c r="CE153" s="167"/>
      <c r="CF153" s="167"/>
      <c r="CG153" s="167"/>
      <c r="CH153" s="167"/>
      <c r="CI153" s="167"/>
      <c r="CJ153" s="167"/>
      <c r="CK153" s="167"/>
      <c r="CL153" s="167"/>
      <c r="CM153" s="167"/>
      <c r="CN153" s="167"/>
      <c r="CO153" s="167"/>
      <c r="CP153" s="167"/>
      <c r="CQ153" s="167"/>
      <c r="CR153" s="167"/>
      <c r="CS153" s="167"/>
      <c r="CT153" s="167"/>
      <c r="CU153" s="167"/>
      <c r="CV153" s="167"/>
      <c r="CW153" s="167"/>
      <c r="CX153" s="167"/>
      <c r="CY153" s="167"/>
      <c r="CZ153" s="167"/>
      <c r="DA153" s="167"/>
      <c r="DB153" s="167"/>
      <c r="DC153" s="167"/>
      <c r="DD153" s="167"/>
      <c r="DE153" s="167"/>
      <c r="DF153" s="167"/>
      <c r="DG153" s="167"/>
      <c r="DH153" s="167"/>
      <c r="DI153" s="167"/>
      <c r="DJ153" s="167"/>
      <c r="DK153" s="167"/>
      <c r="DL153" s="167"/>
      <c r="DM153" s="167"/>
      <c r="DN153" s="167"/>
      <c r="DO153" s="167"/>
      <c r="DP153" s="167"/>
      <c r="DQ153" s="167"/>
      <c r="DR153" s="167"/>
      <c r="DS153" s="167"/>
      <c r="DT153" s="167"/>
      <c r="DU153" s="167"/>
      <c r="DV153" s="167"/>
      <c r="DW153" s="167"/>
      <c r="DX153" s="167"/>
      <c r="DY153" s="167"/>
      <c r="DZ153" s="167"/>
      <c r="EA153" s="167"/>
      <c r="EB153" s="167"/>
      <c r="EC153" s="167"/>
      <c r="ED153" s="167"/>
      <c r="EE153" s="167"/>
      <c r="EF153" s="167"/>
      <c r="EG153" s="167"/>
      <c r="EH153" s="167"/>
      <c r="EI153" s="167"/>
      <c r="EJ153" s="167"/>
      <c r="EK153" s="167"/>
      <c r="EL153" s="167"/>
      <c r="EM153" s="167"/>
      <c r="EN153" s="167"/>
      <c r="EO153" s="167"/>
      <c r="EP153" s="167"/>
      <c r="EQ153" s="167"/>
      <c r="ER153" s="167"/>
      <c r="ES153" s="167"/>
      <c r="ET153" s="167"/>
      <c r="EU153" s="167"/>
      <c r="EV153" s="167"/>
      <c r="EW153" s="167"/>
      <c r="EX153" s="167"/>
      <c r="EY153" s="167"/>
      <c r="EZ153" s="167"/>
      <c r="FA153" s="167"/>
      <c r="FB153" s="167"/>
      <c r="FC153" s="167"/>
    </row>
    <row r="154" spans="2:159" s="292" customFormat="1" x14ac:dyDescent="0.2">
      <c r="B154" s="293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7"/>
      <c r="BD154" s="167"/>
      <c r="BE154" s="167"/>
      <c r="BF154" s="167"/>
      <c r="BG154" s="167"/>
      <c r="BH154" s="167"/>
      <c r="BI154" s="167"/>
      <c r="BJ154" s="167"/>
      <c r="BK154" s="167"/>
      <c r="BL154" s="167"/>
      <c r="BM154" s="167"/>
      <c r="BN154" s="167"/>
      <c r="BO154" s="167"/>
      <c r="BP154" s="167"/>
      <c r="BQ154" s="167"/>
      <c r="BR154" s="167"/>
      <c r="BS154" s="167"/>
      <c r="BT154" s="167"/>
      <c r="BU154" s="167"/>
      <c r="BV154" s="167"/>
      <c r="BW154" s="167"/>
      <c r="BX154" s="167"/>
      <c r="BY154" s="167"/>
      <c r="BZ154" s="167"/>
      <c r="CA154" s="167"/>
      <c r="CB154" s="167"/>
      <c r="CC154" s="167"/>
      <c r="CD154" s="167"/>
      <c r="CE154" s="167"/>
      <c r="CF154" s="167"/>
      <c r="CG154" s="167"/>
      <c r="CH154" s="167"/>
      <c r="CI154" s="167"/>
      <c r="CJ154" s="167"/>
      <c r="CK154" s="167"/>
      <c r="CL154" s="167"/>
      <c r="CM154" s="167"/>
      <c r="CN154" s="167"/>
      <c r="CO154" s="167"/>
      <c r="CP154" s="167"/>
      <c r="CQ154" s="167"/>
      <c r="CR154" s="167"/>
      <c r="CS154" s="167"/>
      <c r="CT154" s="167"/>
      <c r="CU154" s="167"/>
      <c r="CV154" s="167"/>
      <c r="CW154" s="167"/>
      <c r="CX154" s="167"/>
      <c r="CY154" s="167"/>
      <c r="CZ154" s="167"/>
      <c r="DA154" s="167"/>
      <c r="DB154" s="167"/>
      <c r="DC154" s="167"/>
      <c r="DD154" s="167"/>
      <c r="DE154" s="167"/>
      <c r="DF154" s="167"/>
      <c r="DG154" s="167"/>
      <c r="DH154" s="167"/>
      <c r="DI154" s="167"/>
      <c r="DJ154" s="167"/>
      <c r="DK154" s="167"/>
      <c r="DL154" s="167"/>
      <c r="DM154" s="167"/>
      <c r="DN154" s="167"/>
      <c r="DO154" s="167"/>
      <c r="DP154" s="167"/>
      <c r="DQ154" s="167"/>
      <c r="DR154" s="167"/>
      <c r="DS154" s="167"/>
      <c r="DT154" s="167"/>
      <c r="DU154" s="167"/>
      <c r="DV154" s="167"/>
      <c r="DW154" s="167"/>
      <c r="DX154" s="167"/>
      <c r="DY154" s="167"/>
      <c r="DZ154" s="167"/>
      <c r="EA154" s="167"/>
      <c r="EB154" s="167"/>
      <c r="EC154" s="167"/>
      <c r="ED154" s="167"/>
      <c r="EE154" s="167"/>
      <c r="EF154" s="167"/>
      <c r="EG154" s="167"/>
      <c r="EH154" s="167"/>
      <c r="EI154" s="167"/>
      <c r="EJ154" s="167"/>
      <c r="EK154" s="167"/>
      <c r="EL154" s="167"/>
      <c r="EM154" s="167"/>
      <c r="EN154" s="167"/>
      <c r="EO154" s="167"/>
      <c r="EP154" s="167"/>
      <c r="EQ154" s="167"/>
      <c r="ER154" s="167"/>
      <c r="ES154" s="167"/>
      <c r="ET154" s="167"/>
      <c r="EU154" s="167"/>
      <c r="EV154" s="167"/>
      <c r="EW154" s="167"/>
      <c r="EX154" s="167"/>
      <c r="EY154" s="167"/>
      <c r="EZ154" s="167"/>
      <c r="FA154" s="167"/>
      <c r="FB154" s="167"/>
      <c r="FC154" s="167"/>
    </row>
    <row r="155" spans="2:159" s="292" customFormat="1" x14ac:dyDescent="0.2">
      <c r="B155" s="293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7"/>
      <c r="BD155" s="167"/>
      <c r="BE155" s="167"/>
      <c r="BF155" s="167"/>
      <c r="BG155" s="167"/>
      <c r="BH155" s="167"/>
      <c r="BI155" s="167"/>
      <c r="BJ155" s="167"/>
      <c r="BK155" s="167"/>
      <c r="BL155" s="167"/>
      <c r="BM155" s="167"/>
      <c r="BN155" s="167"/>
      <c r="BO155" s="167"/>
      <c r="BP155" s="167"/>
      <c r="BQ155" s="167"/>
      <c r="BR155" s="167"/>
      <c r="BS155" s="167"/>
      <c r="BT155" s="167"/>
      <c r="BU155" s="167"/>
      <c r="BV155" s="167"/>
      <c r="BW155" s="167"/>
      <c r="BX155" s="167"/>
      <c r="BY155" s="167"/>
      <c r="BZ155" s="167"/>
      <c r="CA155" s="167"/>
      <c r="CB155" s="167"/>
      <c r="CC155" s="167"/>
      <c r="CD155" s="167"/>
      <c r="CE155" s="167"/>
      <c r="CF155" s="167"/>
      <c r="CG155" s="167"/>
      <c r="CH155" s="167"/>
      <c r="CI155" s="167"/>
      <c r="CJ155" s="167"/>
      <c r="CK155" s="167"/>
      <c r="CL155" s="167"/>
      <c r="CM155" s="167"/>
      <c r="CN155" s="167"/>
      <c r="CO155" s="167"/>
      <c r="CP155" s="167"/>
      <c r="CQ155" s="167"/>
      <c r="CR155" s="167"/>
      <c r="CS155" s="167"/>
      <c r="CT155" s="167"/>
      <c r="CU155" s="167"/>
      <c r="CV155" s="167"/>
      <c r="CW155" s="167"/>
      <c r="CX155" s="167"/>
      <c r="CY155" s="167"/>
      <c r="CZ155" s="167"/>
      <c r="DA155" s="167"/>
      <c r="DB155" s="167"/>
      <c r="DC155" s="167"/>
      <c r="DD155" s="167"/>
      <c r="DE155" s="167"/>
      <c r="DF155" s="167"/>
      <c r="DG155" s="167"/>
      <c r="DH155" s="167"/>
      <c r="DI155" s="167"/>
      <c r="DJ155" s="167"/>
      <c r="DK155" s="167"/>
      <c r="DL155" s="167"/>
      <c r="DM155" s="167"/>
      <c r="DN155" s="167"/>
      <c r="DO155" s="167"/>
      <c r="DP155" s="167"/>
      <c r="DQ155" s="167"/>
      <c r="DR155" s="167"/>
      <c r="DS155" s="167"/>
      <c r="DT155" s="167"/>
      <c r="DU155" s="167"/>
      <c r="DV155" s="167"/>
      <c r="DW155" s="167"/>
      <c r="DX155" s="167"/>
      <c r="DY155" s="167"/>
      <c r="DZ155" s="167"/>
      <c r="EA155" s="167"/>
      <c r="EB155" s="167"/>
      <c r="EC155" s="167"/>
      <c r="ED155" s="167"/>
      <c r="EE155" s="167"/>
      <c r="EF155" s="167"/>
      <c r="EG155" s="167"/>
      <c r="EH155" s="167"/>
      <c r="EI155" s="167"/>
      <c r="EJ155" s="167"/>
      <c r="EK155" s="167"/>
      <c r="EL155" s="167"/>
      <c r="EM155" s="167"/>
      <c r="EN155" s="167"/>
      <c r="EO155" s="167"/>
      <c r="EP155" s="167"/>
      <c r="EQ155" s="167"/>
      <c r="ER155" s="167"/>
      <c r="ES155" s="167"/>
      <c r="ET155" s="167"/>
      <c r="EU155" s="167"/>
      <c r="EV155" s="167"/>
      <c r="EW155" s="167"/>
      <c r="EX155" s="167"/>
      <c r="EY155" s="167"/>
      <c r="EZ155" s="167"/>
      <c r="FA155" s="167"/>
      <c r="FB155" s="167"/>
      <c r="FC155" s="167"/>
    </row>
    <row r="156" spans="2:159" s="292" customFormat="1" x14ac:dyDescent="0.2">
      <c r="B156" s="293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  <c r="BC156" s="167"/>
      <c r="BD156" s="167"/>
      <c r="BE156" s="167"/>
      <c r="BF156" s="167"/>
      <c r="BG156" s="167"/>
      <c r="BH156" s="167"/>
      <c r="BI156" s="167"/>
      <c r="BJ156" s="167"/>
      <c r="BK156" s="167"/>
      <c r="BL156" s="167"/>
      <c r="BM156" s="167"/>
      <c r="BN156" s="167"/>
      <c r="BO156" s="167"/>
      <c r="BP156" s="167"/>
      <c r="BQ156" s="167"/>
      <c r="BR156" s="167"/>
      <c r="BS156" s="167"/>
      <c r="BT156" s="167"/>
      <c r="BU156" s="167"/>
      <c r="BV156" s="167"/>
      <c r="BW156" s="167"/>
      <c r="BX156" s="167"/>
      <c r="BY156" s="167"/>
      <c r="BZ156" s="167"/>
      <c r="CA156" s="167"/>
      <c r="CB156" s="167"/>
      <c r="CC156" s="167"/>
      <c r="CD156" s="167"/>
      <c r="CE156" s="167"/>
      <c r="CF156" s="167"/>
      <c r="CG156" s="167"/>
      <c r="CH156" s="167"/>
      <c r="CI156" s="167"/>
      <c r="CJ156" s="167"/>
      <c r="CK156" s="167"/>
      <c r="CL156" s="167"/>
      <c r="CM156" s="167"/>
      <c r="CN156" s="167"/>
      <c r="CO156" s="167"/>
      <c r="CP156" s="167"/>
      <c r="CQ156" s="167"/>
      <c r="CR156" s="167"/>
      <c r="CS156" s="167"/>
      <c r="CT156" s="167"/>
      <c r="CU156" s="167"/>
      <c r="CV156" s="167"/>
      <c r="CW156" s="167"/>
      <c r="CX156" s="167"/>
      <c r="CY156" s="167"/>
      <c r="CZ156" s="167"/>
      <c r="DA156" s="167"/>
      <c r="DB156" s="167"/>
      <c r="DC156" s="167"/>
      <c r="DD156" s="167"/>
      <c r="DE156" s="167"/>
      <c r="DF156" s="167"/>
      <c r="DG156" s="167"/>
      <c r="DH156" s="167"/>
      <c r="DI156" s="167"/>
      <c r="DJ156" s="167"/>
      <c r="DK156" s="167"/>
      <c r="DL156" s="167"/>
      <c r="DM156" s="167"/>
      <c r="DN156" s="167"/>
      <c r="DO156" s="167"/>
      <c r="DP156" s="167"/>
      <c r="DQ156" s="167"/>
      <c r="DR156" s="167"/>
      <c r="DS156" s="167"/>
      <c r="DT156" s="167"/>
      <c r="DU156" s="167"/>
      <c r="DV156" s="167"/>
      <c r="DW156" s="167"/>
      <c r="DX156" s="167"/>
      <c r="DY156" s="167"/>
      <c r="DZ156" s="167"/>
      <c r="EA156" s="167"/>
      <c r="EB156" s="167"/>
      <c r="EC156" s="167"/>
      <c r="ED156" s="167"/>
      <c r="EE156" s="167"/>
      <c r="EF156" s="167"/>
      <c r="EG156" s="167"/>
      <c r="EH156" s="167"/>
      <c r="EI156" s="167"/>
      <c r="EJ156" s="167"/>
      <c r="EK156" s="167"/>
      <c r="EL156" s="167"/>
      <c r="EM156" s="167"/>
      <c r="EN156" s="167"/>
      <c r="EO156" s="167"/>
      <c r="EP156" s="167"/>
      <c r="EQ156" s="167"/>
      <c r="ER156" s="167"/>
      <c r="ES156" s="167"/>
      <c r="ET156" s="167"/>
      <c r="EU156" s="167"/>
      <c r="EV156" s="167"/>
      <c r="EW156" s="167"/>
      <c r="EX156" s="167"/>
      <c r="EY156" s="167"/>
      <c r="EZ156" s="167"/>
      <c r="FA156" s="167"/>
      <c r="FB156" s="167"/>
      <c r="FC156" s="167"/>
    </row>
    <row r="157" spans="2:159" s="292" customFormat="1" x14ac:dyDescent="0.2">
      <c r="B157" s="293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  <c r="BC157" s="167"/>
      <c r="BD157" s="167"/>
      <c r="BE157" s="167"/>
      <c r="BF157" s="167"/>
      <c r="BG157" s="167"/>
      <c r="BH157" s="167"/>
      <c r="BI157" s="167"/>
      <c r="BJ157" s="167"/>
      <c r="BK157" s="167"/>
      <c r="BL157" s="167"/>
      <c r="BM157" s="167"/>
      <c r="BN157" s="167"/>
      <c r="BO157" s="167"/>
      <c r="BP157" s="167"/>
      <c r="BQ157" s="167"/>
      <c r="BR157" s="167"/>
      <c r="BS157" s="167"/>
      <c r="BT157" s="167"/>
      <c r="BU157" s="167"/>
      <c r="BV157" s="167"/>
      <c r="BW157" s="167"/>
      <c r="BX157" s="167"/>
      <c r="BY157" s="167"/>
      <c r="BZ157" s="167"/>
      <c r="CA157" s="167"/>
      <c r="CB157" s="167"/>
      <c r="CC157" s="167"/>
      <c r="CD157" s="167"/>
      <c r="CE157" s="167"/>
      <c r="CF157" s="167"/>
      <c r="CG157" s="167"/>
      <c r="CH157" s="167"/>
      <c r="CI157" s="167"/>
      <c r="CJ157" s="167"/>
      <c r="CK157" s="167"/>
      <c r="CL157" s="167"/>
      <c r="CM157" s="167"/>
      <c r="CN157" s="167"/>
      <c r="CO157" s="167"/>
      <c r="CP157" s="167"/>
      <c r="CQ157" s="167"/>
      <c r="CR157" s="167"/>
      <c r="CS157" s="167"/>
      <c r="CT157" s="167"/>
      <c r="CU157" s="167"/>
      <c r="CV157" s="167"/>
      <c r="CW157" s="167"/>
      <c r="CX157" s="167"/>
      <c r="CY157" s="167"/>
      <c r="CZ157" s="167"/>
      <c r="DA157" s="167"/>
      <c r="DB157" s="167"/>
      <c r="DC157" s="167"/>
      <c r="DD157" s="167"/>
      <c r="DE157" s="167"/>
      <c r="DF157" s="167"/>
      <c r="DG157" s="167"/>
      <c r="DH157" s="167"/>
      <c r="DI157" s="167"/>
      <c r="DJ157" s="167"/>
      <c r="DK157" s="167"/>
      <c r="DL157" s="167"/>
      <c r="DM157" s="167"/>
      <c r="DN157" s="167"/>
      <c r="DO157" s="167"/>
      <c r="DP157" s="167"/>
      <c r="DQ157" s="167"/>
      <c r="DR157" s="167"/>
      <c r="DS157" s="167"/>
      <c r="DT157" s="167"/>
      <c r="DU157" s="167"/>
      <c r="DV157" s="167"/>
      <c r="DW157" s="167"/>
      <c r="DX157" s="167"/>
      <c r="DY157" s="167"/>
      <c r="DZ157" s="167"/>
      <c r="EA157" s="167"/>
      <c r="EB157" s="167"/>
      <c r="EC157" s="167"/>
      <c r="ED157" s="167"/>
      <c r="EE157" s="167"/>
      <c r="EF157" s="167"/>
      <c r="EG157" s="167"/>
      <c r="EH157" s="167"/>
      <c r="EI157" s="167"/>
      <c r="EJ157" s="167"/>
      <c r="EK157" s="167"/>
      <c r="EL157" s="167"/>
      <c r="EM157" s="167"/>
      <c r="EN157" s="167"/>
      <c r="EO157" s="167"/>
      <c r="EP157" s="167"/>
      <c r="EQ157" s="167"/>
      <c r="ER157" s="167"/>
      <c r="ES157" s="167"/>
      <c r="ET157" s="167"/>
      <c r="EU157" s="167"/>
      <c r="EV157" s="167"/>
      <c r="EW157" s="167"/>
      <c r="EX157" s="167"/>
      <c r="EY157" s="167"/>
      <c r="EZ157" s="167"/>
      <c r="FA157" s="167"/>
      <c r="FB157" s="167"/>
      <c r="FC157" s="167"/>
    </row>
    <row r="158" spans="2:159" s="292" customFormat="1" x14ac:dyDescent="0.2">
      <c r="B158" s="293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  <c r="BC158" s="167"/>
      <c r="BD158" s="167"/>
      <c r="BE158" s="167"/>
      <c r="BF158" s="167"/>
      <c r="BG158" s="167"/>
      <c r="BH158" s="167"/>
      <c r="BI158" s="167"/>
      <c r="BJ158" s="167"/>
      <c r="BK158" s="167"/>
      <c r="BL158" s="167"/>
      <c r="BM158" s="167"/>
      <c r="BN158" s="167"/>
      <c r="BO158" s="167"/>
      <c r="BP158" s="167"/>
      <c r="BQ158" s="167"/>
      <c r="BR158" s="167"/>
      <c r="BS158" s="167"/>
      <c r="BT158" s="167"/>
      <c r="BU158" s="167"/>
      <c r="BV158" s="167"/>
      <c r="BW158" s="167"/>
      <c r="BX158" s="167"/>
      <c r="BY158" s="167"/>
      <c r="BZ158" s="167"/>
      <c r="CA158" s="167"/>
      <c r="CB158" s="167"/>
      <c r="CC158" s="167"/>
      <c r="CD158" s="167"/>
      <c r="CE158" s="167"/>
      <c r="CF158" s="167"/>
      <c r="CG158" s="167"/>
      <c r="CH158" s="167"/>
      <c r="CI158" s="167"/>
      <c r="CJ158" s="167"/>
      <c r="CK158" s="167"/>
      <c r="CL158" s="167"/>
      <c r="CM158" s="167"/>
      <c r="CN158" s="167"/>
      <c r="CO158" s="167"/>
      <c r="CP158" s="167"/>
      <c r="CQ158" s="167"/>
      <c r="CR158" s="167"/>
      <c r="CS158" s="167"/>
      <c r="CT158" s="167"/>
      <c r="CU158" s="167"/>
      <c r="CV158" s="167"/>
      <c r="CW158" s="167"/>
      <c r="CX158" s="167"/>
      <c r="CY158" s="167"/>
      <c r="CZ158" s="167"/>
      <c r="DA158" s="167"/>
      <c r="DB158" s="167"/>
      <c r="DC158" s="167"/>
      <c r="DD158" s="167"/>
      <c r="DE158" s="167"/>
      <c r="DF158" s="167"/>
      <c r="DG158" s="167"/>
      <c r="DH158" s="167"/>
      <c r="DI158" s="167"/>
      <c r="DJ158" s="167"/>
      <c r="DK158" s="167"/>
      <c r="DL158" s="167"/>
      <c r="DM158" s="167"/>
      <c r="DN158" s="167"/>
      <c r="DO158" s="167"/>
      <c r="DP158" s="167"/>
      <c r="DQ158" s="167"/>
      <c r="DR158" s="167"/>
      <c r="DS158" s="167"/>
      <c r="DT158" s="167"/>
      <c r="DU158" s="167"/>
      <c r="DV158" s="167"/>
      <c r="DW158" s="167"/>
      <c r="DX158" s="167"/>
      <c r="DY158" s="167"/>
      <c r="DZ158" s="167"/>
      <c r="EA158" s="167"/>
      <c r="EB158" s="167"/>
      <c r="EC158" s="167"/>
      <c r="ED158" s="167"/>
      <c r="EE158" s="167"/>
      <c r="EF158" s="167"/>
      <c r="EG158" s="167"/>
      <c r="EH158" s="167"/>
      <c r="EI158" s="167"/>
      <c r="EJ158" s="167"/>
      <c r="EK158" s="167"/>
      <c r="EL158" s="167"/>
      <c r="EM158" s="167"/>
      <c r="EN158" s="167"/>
      <c r="EO158" s="167"/>
      <c r="EP158" s="167"/>
      <c r="EQ158" s="167"/>
      <c r="ER158" s="167"/>
      <c r="ES158" s="167"/>
      <c r="ET158" s="167"/>
      <c r="EU158" s="167"/>
      <c r="EV158" s="167"/>
      <c r="EW158" s="167"/>
      <c r="EX158" s="167"/>
      <c r="EY158" s="167"/>
      <c r="EZ158" s="167"/>
      <c r="FA158" s="167"/>
      <c r="FB158" s="167"/>
      <c r="FC158" s="167"/>
    </row>
    <row r="159" spans="2:159" s="292" customFormat="1" x14ac:dyDescent="0.2">
      <c r="B159" s="293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7"/>
      <c r="AW159" s="167"/>
      <c r="AX159" s="167"/>
      <c r="AY159" s="167"/>
      <c r="AZ159" s="167"/>
      <c r="BA159" s="167"/>
      <c r="BB159" s="167"/>
      <c r="BC159" s="167"/>
      <c r="BD159" s="167"/>
      <c r="BE159" s="167"/>
      <c r="BF159" s="167"/>
      <c r="BG159" s="167"/>
      <c r="BH159" s="167"/>
      <c r="BI159" s="167"/>
      <c r="BJ159" s="167"/>
      <c r="BK159" s="167"/>
      <c r="BL159" s="167"/>
      <c r="BM159" s="167"/>
      <c r="BN159" s="167"/>
      <c r="BO159" s="167"/>
      <c r="BP159" s="167"/>
      <c r="BQ159" s="167"/>
      <c r="BR159" s="167"/>
      <c r="BS159" s="167"/>
      <c r="BT159" s="167"/>
      <c r="BU159" s="167"/>
      <c r="BV159" s="167"/>
      <c r="BW159" s="167"/>
      <c r="BX159" s="167"/>
      <c r="BY159" s="167"/>
      <c r="BZ159" s="167"/>
      <c r="CA159" s="167"/>
      <c r="CB159" s="167"/>
      <c r="CC159" s="167"/>
      <c r="CD159" s="167"/>
      <c r="CE159" s="167"/>
      <c r="CF159" s="167"/>
      <c r="CG159" s="167"/>
      <c r="CH159" s="167"/>
      <c r="CI159" s="167"/>
      <c r="CJ159" s="167"/>
      <c r="CK159" s="167"/>
      <c r="CL159" s="167"/>
      <c r="CM159" s="167"/>
      <c r="CN159" s="167"/>
      <c r="CO159" s="167"/>
      <c r="CP159" s="167"/>
      <c r="CQ159" s="167"/>
      <c r="CR159" s="167"/>
      <c r="CS159" s="167"/>
      <c r="CT159" s="167"/>
      <c r="CU159" s="167"/>
      <c r="CV159" s="167"/>
      <c r="CW159" s="167"/>
      <c r="CX159" s="167"/>
      <c r="CY159" s="167"/>
      <c r="CZ159" s="167"/>
      <c r="DA159" s="167"/>
      <c r="DB159" s="167"/>
      <c r="DC159" s="167"/>
      <c r="DD159" s="167"/>
      <c r="DE159" s="167"/>
      <c r="DF159" s="167"/>
      <c r="DG159" s="167"/>
      <c r="DH159" s="167"/>
      <c r="DI159" s="167"/>
      <c r="DJ159" s="167"/>
      <c r="DK159" s="167"/>
      <c r="DL159" s="167"/>
      <c r="DM159" s="167"/>
      <c r="DN159" s="167"/>
      <c r="DO159" s="167"/>
      <c r="DP159" s="167"/>
      <c r="DQ159" s="167"/>
      <c r="DR159" s="167"/>
      <c r="DS159" s="167"/>
      <c r="DT159" s="167"/>
      <c r="DU159" s="167"/>
      <c r="DV159" s="167"/>
      <c r="DW159" s="167"/>
      <c r="DX159" s="167"/>
      <c r="DY159" s="167"/>
      <c r="DZ159" s="167"/>
      <c r="EA159" s="167"/>
      <c r="EB159" s="167"/>
      <c r="EC159" s="167"/>
      <c r="ED159" s="167"/>
      <c r="EE159" s="167"/>
      <c r="EF159" s="167"/>
      <c r="EG159" s="167"/>
      <c r="EH159" s="167"/>
      <c r="EI159" s="167"/>
      <c r="EJ159" s="167"/>
      <c r="EK159" s="167"/>
      <c r="EL159" s="167"/>
      <c r="EM159" s="167"/>
      <c r="EN159" s="167"/>
      <c r="EO159" s="167"/>
      <c r="EP159" s="167"/>
      <c r="EQ159" s="167"/>
      <c r="ER159" s="167"/>
      <c r="ES159" s="167"/>
      <c r="ET159" s="167"/>
      <c r="EU159" s="167"/>
      <c r="EV159" s="167"/>
      <c r="EW159" s="167"/>
      <c r="EX159" s="167"/>
      <c r="EY159" s="167"/>
      <c r="EZ159" s="167"/>
      <c r="FA159" s="167"/>
      <c r="FB159" s="167"/>
      <c r="FC159" s="167"/>
    </row>
    <row r="160" spans="2:159" s="292" customFormat="1" x14ac:dyDescent="0.2">
      <c r="B160" s="293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7"/>
      <c r="BC160" s="167"/>
      <c r="BD160" s="167"/>
      <c r="BE160" s="167"/>
      <c r="BF160" s="167"/>
      <c r="BG160" s="167"/>
      <c r="BH160" s="167"/>
      <c r="BI160" s="167"/>
      <c r="BJ160" s="167"/>
      <c r="BK160" s="167"/>
      <c r="BL160" s="167"/>
      <c r="BM160" s="167"/>
      <c r="BN160" s="167"/>
      <c r="BO160" s="167"/>
      <c r="BP160" s="167"/>
      <c r="BQ160" s="167"/>
      <c r="BR160" s="167"/>
      <c r="BS160" s="167"/>
      <c r="BT160" s="167"/>
      <c r="BU160" s="167"/>
      <c r="BV160" s="167"/>
      <c r="BW160" s="167"/>
      <c r="BX160" s="167"/>
      <c r="BY160" s="167"/>
      <c r="BZ160" s="167"/>
      <c r="CA160" s="167"/>
      <c r="CB160" s="167"/>
      <c r="CC160" s="167"/>
      <c r="CD160" s="167"/>
      <c r="CE160" s="167"/>
      <c r="CF160" s="167"/>
      <c r="CG160" s="167"/>
      <c r="CH160" s="167"/>
      <c r="CI160" s="167"/>
      <c r="CJ160" s="167"/>
      <c r="CK160" s="167"/>
      <c r="CL160" s="167"/>
      <c r="CM160" s="167"/>
      <c r="CN160" s="167"/>
      <c r="CO160" s="167"/>
      <c r="CP160" s="167"/>
      <c r="CQ160" s="167"/>
      <c r="CR160" s="167"/>
      <c r="CS160" s="167"/>
      <c r="CT160" s="167"/>
      <c r="CU160" s="167"/>
      <c r="CV160" s="167"/>
      <c r="CW160" s="167"/>
      <c r="CX160" s="167"/>
      <c r="CY160" s="167"/>
      <c r="CZ160" s="167"/>
      <c r="DA160" s="167"/>
      <c r="DB160" s="167"/>
      <c r="DC160" s="167"/>
      <c r="DD160" s="167"/>
      <c r="DE160" s="167"/>
      <c r="DF160" s="167"/>
      <c r="DG160" s="167"/>
      <c r="DH160" s="167"/>
      <c r="DI160" s="167"/>
      <c r="DJ160" s="167"/>
      <c r="DK160" s="167"/>
      <c r="DL160" s="167"/>
      <c r="DM160" s="167"/>
      <c r="DN160" s="167"/>
      <c r="DO160" s="167"/>
      <c r="DP160" s="167"/>
      <c r="DQ160" s="167"/>
      <c r="DR160" s="167"/>
      <c r="DS160" s="167"/>
      <c r="DT160" s="167"/>
      <c r="DU160" s="167"/>
      <c r="DV160" s="167"/>
      <c r="DW160" s="167"/>
      <c r="DX160" s="167"/>
      <c r="DY160" s="167"/>
      <c r="DZ160" s="167"/>
      <c r="EA160" s="167"/>
      <c r="EB160" s="167"/>
      <c r="EC160" s="167"/>
      <c r="ED160" s="167"/>
      <c r="EE160" s="167"/>
      <c r="EF160" s="167"/>
      <c r="EG160" s="167"/>
      <c r="EH160" s="167"/>
      <c r="EI160" s="167"/>
      <c r="EJ160" s="167"/>
      <c r="EK160" s="167"/>
      <c r="EL160" s="167"/>
      <c r="EM160" s="167"/>
      <c r="EN160" s="167"/>
      <c r="EO160" s="167"/>
      <c r="EP160" s="167"/>
      <c r="EQ160" s="167"/>
      <c r="ER160" s="167"/>
      <c r="ES160" s="167"/>
      <c r="ET160" s="167"/>
      <c r="EU160" s="167"/>
      <c r="EV160" s="167"/>
      <c r="EW160" s="167"/>
      <c r="EX160" s="167"/>
      <c r="EY160" s="167"/>
      <c r="EZ160" s="167"/>
      <c r="FA160" s="167"/>
      <c r="FB160" s="167"/>
      <c r="FC160" s="167"/>
    </row>
    <row r="161" spans="2:159" s="292" customFormat="1" x14ac:dyDescent="0.2">
      <c r="B161" s="293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67"/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7"/>
      <c r="CB161" s="167"/>
      <c r="CC161" s="167"/>
      <c r="CD161" s="167"/>
      <c r="CE161" s="167"/>
      <c r="CF161" s="167"/>
      <c r="CG161" s="167"/>
      <c r="CH161" s="167"/>
      <c r="CI161" s="167"/>
      <c r="CJ161" s="167"/>
      <c r="CK161" s="167"/>
      <c r="CL161" s="167"/>
      <c r="CM161" s="167"/>
      <c r="CN161" s="167"/>
      <c r="CO161" s="167"/>
      <c r="CP161" s="167"/>
      <c r="CQ161" s="167"/>
      <c r="CR161" s="167"/>
      <c r="CS161" s="167"/>
      <c r="CT161" s="167"/>
      <c r="CU161" s="167"/>
      <c r="CV161" s="167"/>
      <c r="CW161" s="167"/>
      <c r="CX161" s="167"/>
      <c r="CY161" s="167"/>
      <c r="CZ161" s="167"/>
      <c r="DA161" s="167"/>
      <c r="DB161" s="167"/>
      <c r="DC161" s="167"/>
      <c r="DD161" s="167"/>
      <c r="DE161" s="167"/>
      <c r="DF161" s="167"/>
      <c r="DG161" s="167"/>
      <c r="DH161" s="167"/>
      <c r="DI161" s="167"/>
      <c r="DJ161" s="167"/>
      <c r="DK161" s="167"/>
      <c r="DL161" s="167"/>
      <c r="DM161" s="167"/>
      <c r="DN161" s="167"/>
      <c r="DO161" s="167"/>
      <c r="DP161" s="167"/>
      <c r="DQ161" s="167"/>
      <c r="DR161" s="167"/>
      <c r="DS161" s="167"/>
      <c r="DT161" s="167"/>
      <c r="DU161" s="167"/>
      <c r="DV161" s="167"/>
      <c r="DW161" s="167"/>
      <c r="DX161" s="167"/>
      <c r="DY161" s="167"/>
      <c r="DZ161" s="167"/>
      <c r="EA161" s="167"/>
      <c r="EB161" s="167"/>
      <c r="EC161" s="167"/>
      <c r="ED161" s="167"/>
      <c r="EE161" s="167"/>
      <c r="EF161" s="167"/>
      <c r="EG161" s="167"/>
      <c r="EH161" s="167"/>
      <c r="EI161" s="167"/>
      <c r="EJ161" s="167"/>
      <c r="EK161" s="167"/>
      <c r="EL161" s="167"/>
      <c r="EM161" s="167"/>
      <c r="EN161" s="167"/>
      <c r="EO161" s="167"/>
      <c r="EP161" s="167"/>
      <c r="EQ161" s="167"/>
      <c r="ER161" s="167"/>
      <c r="ES161" s="167"/>
      <c r="ET161" s="167"/>
      <c r="EU161" s="167"/>
      <c r="EV161" s="167"/>
      <c r="EW161" s="167"/>
      <c r="EX161" s="167"/>
      <c r="EY161" s="167"/>
      <c r="EZ161" s="167"/>
      <c r="FA161" s="167"/>
      <c r="FB161" s="167"/>
      <c r="FC161" s="167"/>
    </row>
    <row r="162" spans="2:159" s="292" customFormat="1" x14ac:dyDescent="0.2">
      <c r="B162" s="293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167"/>
      <c r="BR162" s="167"/>
      <c r="BS162" s="167"/>
      <c r="BT162" s="167"/>
      <c r="BU162" s="167"/>
      <c r="BV162" s="167"/>
      <c r="BW162" s="167"/>
      <c r="BX162" s="167"/>
      <c r="BY162" s="167"/>
      <c r="BZ162" s="167"/>
      <c r="CA162" s="167"/>
      <c r="CB162" s="167"/>
      <c r="CC162" s="167"/>
      <c r="CD162" s="167"/>
      <c r="CE162" s="167"/>
      <c r="CF162" s="167"/>
      <c r="CG162" s="167"/>
      <c r="CH162" s="167"/>
      <c r="CI162" s="167"/>
      <c r="CJ162" s="167"/>
      <c r="CK162" s="167"/>
      <c r="CL162" s="167"/>
      <c r="CM162" s="167"/>
      <c r="CN162" s="167"/>
      <c r="CO162" s="167"/>
      <c r="CP162" s="167"/>
      <c r="CQ162" s="167"/>
      <c r="CR162" s="167"/>
      <c r="CS162" s="167"/>
      <c r="CT162" s="167"/>
      <c r="CU162" s="167"/>
      <c r="CV162" s="167"/>
      <c r="CW162" s="167"/>
      <c r="CX162" s="167"/>
      <c r="CY162" s="167"/>
      <c r="CZ162" s="167"/>
      <c r="DA162" s="167"/>
      <c r="DB162" s="167"/>
      <c r="DC162" s="167"/>
      <c r="DD162" s="167"/>
      <c r="DE162" s="167"/>
      <c r="DF162" s="167"/>
      <c r="DG162" s="167"/>
      <c r="DH162" s="167"/>
      <c r="DI162" s="167"/>
      <c r="DJ162" s="167"/>
      <c r="DK162" s="167"/>
      <c r="DL162" s="167"/>
      <c r="DM162" s="167"/>
      <c r="DN162" s="167"/>
      <c r="DO162" s="167"/>
      <c r="DP162" s="167"/>
      <c r="DQ162" s="167"/>
      <c r="DR162" s="167"/>
      <c r="DS162" s="167"/>
      <c r="DT162" s="167"/>
      <c r="DU162" s="167"/>
      <c r="DV162" s="167"/>
      <c r="DW162" s="167"/>
      <c r="DX162" s="167"/>
      <c r="DY162" s="167"/>
      <c r="DZ162" s="167"/>
      <c r="EA162" s="167"/>
      <c r="EB162" s="167"/>
      <c r="EC162" s="167"/>
      <c r="ED162" s="167"/>
      <c r="EE162" s="167"/>
      <c r="EF162" s="167"/>
      <c r="EG162" s="167"/>
      <c r="EH162" s="167"/>
      <c r="EI162" s="167"/>
      <c r="EJ162" s="167"/>
      <c r="EK162" s="167"/>
      <c r="EL162" s="167"/>
      <c r="EM162" s="167"/>
      <c r="EN162" s="167"/>
      <c r="EO162" s="167"/>
      <c r="EP162" s="167"/>
      <c r="EQ162" s="167"/>
      <c r="ER162" s="167"/>
      <c r="ES162" s="167"/>
      <c r="ET162" s="167"/>
      <c r="EU162" s="167"/>
      <c r="EV162" s="167"/>
      <c r="EW162" s="167"/>
      <c r="EX162" s="167"/>
      <c r="EY162" s="167"/>
      <c r="EZ162" s="167"/>
      <c r="FA162" s="167"/>
      <c r="FB162" s="167"/>
      <c r="FC162" s="167"/>
    </row>
    <row r="163" spans="2:159" s="292" customFormat="1" x14ac:dyDescent="0.2">
      <c r="B163" s="293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167"/>
      <c r="BR163" s="167"/>
      <c r="BS163" s="167"/>
      <c r="BT163" s="167"/>
      <c r="BU163" s="167"/>
      <c r="BV163" s="167"/>
      <c r="BW163" s="167"/>
      <c r="BX163" s="167"/>
      <c r="BY163" s="167"/>
      <c r="BZ163" s="167"/>
      <c r="CA163" s="167"/>
      <c r="CB163" s="167"/>
      <c r="CC163" s="167"/>
      <c r="CD163" s="167"/>
      <c r="CE163" s="167"/>
      <c r="CF163" s="167"/>
      <c r="CG163" s="167"/>
      <c r="CH163" s="167"/>
      <c r="CI163" s="167"/>
      <c r="CJ163" s="167"/>
      <c r="CK163" s="167"/>
      <c r="CL163" s="167"/>
      <c r="CM163" s="167"/>
      <c r="CN163" s="167"/>
      <c r="CO163" s="167"/>
      <c r="CP163" s="167"/>
      <c r="CQ163" s="167"/>
      <c r="CR163" s="167"/>
      <c r="CS163" s="167"/>
      <c r="CT163" s="167"/>
      <c r="CU163" s="167"/>
      <c r="CV163" s="167"/>
      <c r="CW163" s="167"/>
      <c r="CX163" s="167"/>
      <c r="CY163" s="167"/>
      <c r="CZ163" s="167"/>
      <c r="DA163" s="167"/>
      <c r="DB163" s="167"/>
      <c r="DC163" s="167"/>
      <c r="DD163" s="167"/>
      <c r="DE163" s="167"/>
      <c r="DF163" s="167"/>
      <c r="DG163" s="167"/>
      <c r="DH163" s="167"/>
      <c r="DI163" s="167"/>
      <c r="DJ163" s="167"/>
      <c r="DK163" s="167"/>
      <c r="DL163" s="167"/>
      <c r="DM163" s="167"/>
      <c r="DN163" s="167"/>
      <c r="DO163" s="167"/>
      <c r="DP163" s="167"/>
      <c r="DQ163" s="167"/>
      <c r="DR163" s="167"/>
      <c r="DS163" s="167"/>
      <c r="DT163" s="167"/>
      <c r="DU163" s="167"/>
      <c r="DV163" s="167"/>
      <c r="DW163" s="167"/>
      <c r="DX163" s="167"/>
      <c r="DY163" s="167"/>
      <c r="DZ163" s="167"/>
      <c r="EA163" s="167"/>
      <c r="EB163" s="167"/>
      <c r="EC163" s="167"/>
      <c r="ED163" s="167"/>
      <c r="EE163" s="167"/>
      <c r="EF163" s="167"/>
      <c r="EG163" s="167"/>
      <c r="EH163" s="167"/>
      <c r="EI163" s="167"/>
      <c r="EJ163" s="167"/>
      <c r="EK163" s="167"/>
      <c r="EL163" s="167"/>
      <c r="EM163" s="167"/>
      <c r="EN163" s="167"/>
      <c r="EO163" s="167"/>
      <c r="EP163" s="167"/>
      <c r="EQ163" s="167"/>
      <c r="ER163" s="167"/>
      <c r="ES163" s="167"/>
      <c r="ET163" s="167"/>
      <c r="EU163" s="167"/>
      <c r="EV163" s="167"/>
      <c r="EW163" s="167"/>
      <c r="EX163" s="167"/>
      <c r="EY163" s="167"/>
      <c r="EZ163" s="167"/>
      <c r="FA163" s="167"/>
      <c r="FB163" s="167"/>
      <c r="FC163" s="167"/>
    </row>
    <row r="164" spans="2:159" s="292" customFormat="1" x14ac:dyDescent="0.2">
      <c r="B164" s="293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167"/>
      <c r="BR164" s="167"/>
      <c r="BS164" s="167"/>
      <c r="BT164" s="167"/>
      <c r="BU164" s="167"/>
      <c r="BV164" s="167"/>
      <c r="BW164" s="167"/>
      <c r="BX164" s="167"/>
      <c r="BY164" s="167"/>
      <c r="BZ164" s="167"/>
      <c r="CA164" s="167"/>
      <c r="CB164" s="167"/>
      <c r="CC164" s="167"/>
      <c r="CD164" s="167"/>
      <c r="CE164" s="167"/>
      <c r="CF164" s="167"/>
      <c r="CG164" s="167"/>
      <c r="CH164" s="167"/>
      <c r="CI164" s="167"/>
      <c r="CJ164" s="167"/>
      <c r="CK164" s="167"/>
      <c r="CL164" s="167"/>
      <c r="CM164" s="167"/>
      <c r="CN164" s="167"/>
      <c r="CO164" s="167"/>
      <c r="CP164" s="167"/>
      <c r="CQ164" s="167"/>
      <c r="CR164" s="167"/>
      <c r="CS164" s="167"/>
      <c r="CT164" s="167"/>
      <c r="CU164" s="167"/>
      <c r="CV164" s="167"/>
      <c r="CW164" s="167"/>
      <c r="CX164" s="167"/>
      <c r="CY164" s="167"/>
      <c r="CZ164" s="167"/>
      <c r="DA164" s="167"/>
      <c r="DB164" s="167"/>
      <c r="DC164" s="167"/>
      <c r="DD164" s="167"/>
      <c r="DE164" s="167"/>
      <c r="DF164" s="167"/>
      <c r="DG164" s="167"/>
      <c r="DH164" s="167"/>
      <c r="DI164" s="167"/>
      <c r="DJ164" s="167"/>
      <c r="DK164" s="167"/>
      <c r="DL164" s="167"/>
      <c r="DM164" s="167"/>
      <c r="DN164" s="167"/>
      <c r="DO164" s="167"/>
      <c r="DP164" s="167"/>
      <c r="DQ164" s="167"/>
      <c r="DR164" s="167"/>
      <c r="DS164" s="167"/>
      <c r="DT164" s="167"/>
      <c r="DU164" s="167"/>
      <c r="DV164" s="167"/>
      <c r="DW164" s="167"/>
      <c r="DX164" s="167"/>
      <c r="DY164" s="167"/>
      <c r="DZ164" s="167"/>
      <c r="EA164" s="167"/>
      <c r="EB164" s="167"/>
      <c r="EC164" s="167"/>
      <c r="ED164" s="167"/>
      <c r="EE164" s="167"/>
      <c r="EF164" s="167"/>
      <c r="EG164" s="167"/>
      <c r="EH164" s="167"/>
      <c r="EI164" s="167"/>
      <c r="EJ164" s="167"/>
      <c r="EK164" s="167"/>
      <c r="EL164" s="167"/>
      <c r="EM164" s="167"/>
      <c r="EN164" s="167"/>
      <c r="EO164" s="167"/>
      <c r="EP164" s="167"/>
      <c r="EQ164" s="167"/>
      <c r="ER164" s="167"/>
      <c r="ES164" s="167"/>
      <c r="ET164" s="167"/>
      <c r="EU164" s="167"/>
      <c r="EV164" s="167"/>
      <c r="EW164" s="167"/>
      <c r="EX164" s="167"/>
      <c r="EY164" s="167"/>
      <c r="EZ164" s="167"/>
      <c r="FA164" s="167"/>
      <c r="FB164" s="167"/>
      <c r="FC164" s="167"/>
    </row>
    <row r="165" spans="2:159" s="292" customFormat="1" x14ac:dyDescent="0.2">
      <c r="B165" s="293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7"/>
      <c r="AK165" s="167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167"/>
      <c r="BR165" s="167"/>
      <c r="BS165" s="167"/>
      <c r="BT165" s="167"/>
      <c r="BU165" s="167"/>
      <c r="BV165" s="167"/>
      <c r="BW165" s="167"/>
      <c r="BX165" s="167"/>
      <c r="BY165" s="167"/>
      <c r="BZ165" s="167"/>
      <c r="CA165" s="167"/>
      <c r="CB165" s="167"/>
      <c r="CC165" s="167"/>
      <c r="CD165" s="167"/>
      <c r="CE165" s="167"/>
      <c r="CF165" s="167"/>
      <c r="CG165" s="167"/>
      <c r="CH165" s="167"/>
      <c r="CI165" s="167"/>
      <c r="CJ165" s="167"/>
      <c r="CK165" s="167"/>
      <c r="CL165" s="167"/>
      <c r="CM165" s="167"/>
      <c r="CN165" s="167"/>
      <c r="CO165" s="167"/>
      <c r="CP165" s="167"/>
      <c r="CQ165" s="167"/>
      <c r="CR165" s="167"/>
      <c r="CS165" s="167"/>
      <c r="CT165" s="167"/>
      <c r="CU165" s="167"/>
      <c r="CV165" s="167"/>
      <c r="CW165" s="167"/>
      <c r="CX165" s="167"/>
      <c r="CY165" s="167"/>
      <c r="CZ165" s="167"/>
      <c r="DA165" s="167"/>
      <c r="DB165" s="167"/>
      <c r="DC165" s="167"/>
      <c r="DD165" s="167"/>
      <c r="DE165" s="167"/>
      <c r="DF165" s="167"/>
      <c r="DG165" s="167"/>
      <c r="DH165" s="167"/>
      <c r="DI165" s="167"/>
      <c r="DJ165" s="167"/>
      <c r="DK165" s="167"/>
      <c r="DL165" s="167"/>
      <c r="DM165" s="167"/>
      <c r="DN165" s="167"/>
      <c r="DO165" s="167"/>
      <c r="DP165" s="167"/>
      <c r="DQ165" s="167"/>
      <c r="DR165" s="167"/>
      <c r="DS165" s="167"/>
      <c r="DT165" s="167"/>
      <c r="DU165" s="167"/>
      <c r="DV165" s="167"/>
      <c r="DW165" s="167"/>
      <c r="DX165" s="167"/>
      <c r="DY165" s="167"/>
      <c r="DZ165" s="167"/>
      <c r="EA165" s="167"/>
      <c r="EB165" s="167"/>
      <c r="EC165" s="167"/>
      <c r="ED165" s="167"/>
      <c r="EE165" s="167"/>
      <c r="EF165" s="167"/>
      <c r="EG165" s="167"/>
      <c r="EH165" s="167"/>
      <c r="EI165" s="167"/>
      <c r="EJ165" s="167"/>
      <c r="EK165" s="167"/>
      <c r="EL165" s="167"/>
      <c r="EM165" s="167"/>
      <c r="EN165" s="167"/>
      <c r="EO165" s="167"/>
      <c r="EP165" s="167"/>
      <c r="EQ165" s="167"/>
      <c r="ER165" s="167"/>
      <c r="ES165" s="167"/>
      <c r="ET165" s="167"/>
      <c r="EU165" s="167"/>
      <c r="EV165" s="167"/>
      <c r="EW165" s="167"/>
      <c r="EX165" s="167"/>
      <c r="EY165" s="167"/>
      <c r="EZ165" s="167"/>
      <c r="FA165" s="167"/>
      <c r="FB165" s="167"/>
      <c r="FC165" s="167"/>
    </row>
    <row r="166" spans="2:159" s="292" customFormat="1" x14ac:dyDescent="0.2">
      <c r="B166" s="293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67"/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  <c r="BC166" s="167"/>
      <c r="BD166" s="167"/>
      <c r="BE166" s="167"/>
      <c r="BF166" s="167"/>
      <c r="BG166" s="167"/>
      <c r="BH166" s="167"/>
      <c r="BI166" s="167"/>
      <c r="BJ166" s="167"/>
      <c r="BK166" s="167"/>
      <c r="BL166" s="167"/>
      <c r="BM166" s="167"/>
      <c r="BN166" s="167"/>
      <c r="BO166" s="167"/>
      <c r="BP166" s="167"/>
      <c r="BQ166" s="167"/>
      <c r="BR166" s="167"/>
      <c r="BS166" s="167"/>
      <c r="BT166" s="167"/>
      <c r="BU166" s="167"/>
      <c r="BV166" s="167"/>
      <c r="BW166" s="167"/>
      <c r="BX166" s="167"/>
      <c r="BY166" s="167"/>
      <c r="BZ166" s="167"/>
      <c r="CA166" s="167"/>
      <c r="CB166" s="167"/>
      <c r="CC166" s="167"/>
      <c r="CD166" s="167"/>
      <c r="CE166" s="167"/>
      <c r="CF166" s="167"/>
      <c r="CG166" s="167"/>
      <c r="CH166" s="167"/>
      <c r="CI166" s="167"/>
      <c r="CJ166" s="167"/>
      <c r="CK166" s="167"/>
      <c r="CL166" s="167"/>
      <c r="CM166" s="167"/>
      <c r="CN166" s="167"/>
      <c r="CO166" s="167"/>
      <c r="CP166" s="167"/>
      <c r="CQ166" s="167"/>
      <c r="CR166" s="167"/>
      <c r="CS166" s="167"/>
      <c r="CT166" s="167"/>
      <c r="CU166" s="167"/>
      <c r="CV166" s="167"/>
      <c r="CW166" s="167"/>
      <c r="CX166" s="167"/>
      <c r="CY166" s="167"/>
      <c r="CZ166" s="167"/>
      <c r="DA166" s="167"/>
      <c r="DB166" s="167"/>
      <c r="DC166" s="167"/>
      <c r="DD166" s="167"/>
      <c r="DE166" s="167"/>
      <c r="DF166" s="167"/>
      <c r="DG166" s="167"/>
      <c r="DH166" s="167"/>
      <c r="DI166" s="167"/>
      <c r="DJ166" s="167"/>
      <c r="DK166" s="167"/>
      <c r="DL166" s="167"/>
      <c r="DM166" s="167"/>
      <c r="DN166" s="167"/>
      <c r="DO166" s="167"/>
      <c r="DP166" s="167"/>
      <c r="DQ166" s="167"/>
      <c r="DR166" s="167"/>
      <c r="DS166" s="167"/>
      <c r="DT166" s="167"/>
      <c r="DU166" s="167"/>
      <c r="DV166" s="167"/>
      <c r="DW166" s="167"/>
      <c r="DX166" s="167"/>
      <c r="DY166" s="167"/>
      <c r="DZ166" s="167"/>
      <c r="EA166" s="167"/>
      <c r="EB166" s="167"/>
      <c r="EC166" s="167"/>
      <c r="ED166" s="167"/>
      <c r="EE166" s="167"/>
      <c r="EF166" s="167"/>
      <c r="EG166" s="167"/>
      <c r="EH166" s="167"/>
      <c r="EI166" s="167"/>
      <c r="EJ166" s="167"/>
      <c r="EK166" s="167"/>
      <c r="EL166" s="167"/>
      <c r="EM166" s="167"/>
      <c r="EN166" s="167"/>
      <c r="EO166" s="167"/>
      <c r="EP166" s="167"/>
      <c r="EQ166" s="167"/>
      <c r="ER166" s="167"/>
      <c r="ES166" s="167"/>
      <c r="ET166" s="167"/>
      <c r="EU166" s="167"/>
      <c r="EV166" s="167"/>
      <c r="EW166" s="167"/>
      <c r="EX166" s="167"/>
      <c r="EY166" s="167"/>
      <c r="EZ166" s="167"/>
      <c r="FA166" s="167"/>
      <c r="FB166" s="167"/>
      <c r="FC166" s="167"/>
    </row>
    <row r="167" spans="2:159" s="292" customFormat="1" x14ac:dyDescent="0.2">
      <c r="B167" s="293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67"/>
      <c r="AI167" s="167"/>
      <c r="AJ167" s="167"/>
      <c r="AK167" s="167"/>
      <c r="AL167" s="167"/>
      <c r="AM167" s="167"/>
      <c r="AN167" s="167"/>
      <c r="AO167" s="167"/>
      <c r="AP167" s="167"/>
      <c r="AQ167" s="167"/>
      <c r="AR167" s="167"/>
      <c r="AS167" s="167"/>
      <c r="AT167" s="167"/>
      <c r="AU167" s="167"/>
      <c r="AV167" s="167"/>
      <c r="AW167" s="167"/>
      <c r="AX167" s="167"/>
      <c r="AY167" s="167"/>
      <c r="AZ167" s="167"/>
      <c r="BA167" s="167"/>
      <c r="BB167" s="167"/>
      <c r="BC167" s="167"/>
      <c r="BD167" s="167"/>
      <c r="BE167" s="167"/>
      <c r="BF167" s="167"/>
      <c r="BG167" s="167"/>
      <c r="BH167" s="167"/>
      <c r="BI167" s="167"/>
      <c r="BJ167" s="167"/>
      <c r="BK167" s="167"/>
      <c r="BL167" s="167"/>
      <c r="BM167" s="167"/>
      <c r="BN167" s="167"/>
      <c r="BO167" s="167"/>
      <c r="BP167" s="167"/>
      <c r="BQ167" s="167"/>
      <c r="BR167" s="167"/>
      <c r="BS167" s="167"/>
      <c r="BT167" s="167"/>
      <c r="BU167" s="167"/>
      <c r="BV167" s="167"/>
      <c r="BW167" s="167"/>
      <c r="BX167" s="167"/>
      <c r="BY167" s="167"/>
      <c r="BZ167" s="167"/>
      <c r="CA167" s="167"/>
      <c r="CB167" s="167"/>
      <c r="CC167" s="167"/>
      <c r="CD167" s="167"/>
      <c r="CE167" s="167"/>
      <c r="CF167" s="167"/>
      <c r="CG167" s="167"/>
      <c r="CH167" s="167"/>
      <c r="CI167" s="167"/>
      <c r="CJ167" s="167"/>
      <c r="CK167" s="167"/>
      <c r="CL167" s="167"/>
      <c r="CM167" s="167"/>
      <c r="CN167" s="167"/>
      <c r="CO167" s="167"/>
      <c r="CP167" s="167"/>
      <c r="CQ167" s="167"/>
      <c r="CR167" s="167"/>
      <c r="CS167" s="167"/>
      <c r="CT167" s="167"/>
      <c r="CU167" s="167"/>
      <c r="CV167" s="167"/>
      <c r="CW167" s="167"/>
      <c r="CX167" s="167"/>
      <c r="CY167" s="167"/>
      <c r="CZ167" s="167"/>
      <c r="DA167" s="167"/>
      <c r="DB167" s="167"/>
      <c r="DC167" s="167"/>
      <c r="DD167" s="167"/>
      <c r="DE167" s="167"/>
      <c r="DF167" s="167"/>
      <c r="DG167" s="167"/>
      <c r="DH167" s="167"/>
      <c r="DI167" s="167"/>
      <c r="DJ167" s="167"/>
      <c r="DK167" s="167"/>
      <c r="DL167" s="167"/>
      <c r="DM167" s="167"/>
      <c r="DN167" s="167"/>
      <c r="DO167" s="167"/>
      <c r="DP167" s="167"/>
      <c r="DQ167" s="167"/>
      <c r="DR167" s="167"/>
      <c r="DS167" s="167"/>
      <c r="DT167" s="167"/>
      <c r="DU167" s="167"/>
      <c r="DV167" s="167"/>
      <c r="DW167" s="167"/>
      <c r="DX167" s="167"/>
      <c r="DY167" s="167"/>
      <c r="DZ167" s="167"/>
      <c r="EA167" s="167"/>
      <c r="EB167" s="167"/>
      <c r="EC167" s="167"/>
      <c r="ED167" s="167"/>
      <c r="EE167" s="167"/>
      <c r="EF167" s="167"/>
      <c r="EG167" s="167"/>
      <c r="EH167" s="167"/>
      <c r="EI167" s="167"/>
      <c r="EJ167" s="167"/>
      <c r="EK167" s="167"/>
      <c r="EL167" s="167"/>
      <c r="EM167" s="167"/>
      <c r="EN167" s="167"/>
      <c r="EO167" s="167"/>
      <c r="EP167" s="167"/>
      <c r="EQ167" s="167"/>
      <c r="ER167" s="167"/>
      <c r="ES167" s="167"/>
      <c r="ET167" s="167"/>
      <c r="EU167" s="167"/>
      <c r="EV167" s="167"/>
      <c r="EW167" s="167"/>
      <c r="EX167" s="167"/>
      <c r="EY167" s="167"/>
      <c r="EZ167" s="167"/>
      <c r="FA167" s="167"/>
      <c r="FB167" s="167"/>
      <c r="FC167" s="167"/>
    </row>
    <row r="168" spans="2:159" s="292" customFormat="1" x14ac:dyDescent="0.2">
      <c r="B168" s="293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7"/>
      <c r="AL168" s="167"/>
      <c r="AM168" s="167"/>
      <c r="AN168" s="167"/>
      <c r="AO168" s="167"/>
      <c r="AP168" s="167"/>
      <c r="AQ168" s="167"/>
      <c r="AR168" s="167"/>
      <c r="AS168" s="167"/>
      <c r="AT168" s="167"/>
      <c r="AU168" s="167"/>
      <c r="AV168" s="167"/>
      <c r="AW168" s="167"/>
      <c r="AX168" s="167"/>
      <c r="AY168" s="167"/>
      <c r="AZ168" s="167"/>
      <c r="BA168" s="167"/>
      <c r="BB168" s="167"/>
      <c r="BC168" s="167"/>
      <c r="BD168" s="167"/>
      <c r="BE168" s="167"/>
      <c r="BF168" s="167"/>
      <c r="BG168" s="167"/>
      <c r="BH168" s="167"/>
      <c r="BI168" s="167"/>
      <c r="BJ168" s="167"/>
      <c r="BK168" s="167"/>
      <c r="BL168" s="167"/>
      <c r="BM168" s="167"/>
      <c r="BN168" s="167"/>
      <c r="BO168" s="167"/>
      <c r="BP168" s="167"/>
      <c r="BQ168" s="167"/>
      <c r="BR168" s="167"/>
      <c r="BS168" s="167"/>
      <c r="BT168" s="167"/>
      <c r="BU168" s="167"/>
      <c r="BV168" s="167"/>
      <c r="BW168" s="167"/>
      <c r="BX168" s="167"/>
      <c r="BY168" s="167"/>
      <c r="BZ168" s="167"/>
      <c r="CA168" s="167"/>
      <c r="CB168" s="167"/>
      <c r="CC168" s="167"/>
      <c r="CD168" s="167"/>
      <c r="CE168" s="167"/>
      <c r="CF168" s="167"/>
      <c r="CG168" s="167"/>
      <c r="CH168" s="167"/>
      <c r="CI168" s="167"/>
      <c r="CJ168" s="167"/>
      <c r="CK168" s="167"/>
      <c r="CL168" s="167"/>
      <c r="CM168" s="167"/>
      <c r="CN168" s="167"/>
      <c r="CO168" s="167"/>
      <c r="CP168" s="167"/>
      <c r="CQ168" s="167"/>
      <c r="CR168" s="167"/>
      <c r="CS168" s="167"/>
      <c r="CT168" s="167"/>
      <c r="CU168" s="167"/>
      <c r="CV168" s="167"/>
      <c r="CW168" s="167"/>
      <c r="CX168" s="167"/>
      <c r="CY168" s="167"/>
      <c r="CZ168" s="167"/>
      <c r="DA168" s="167"/>
      <c r="DB168" s="167"/>
      <c r="DC168" s="167"/>
      <c r="DD168" s="167"/>
      <c r="DE168" s="167"/>
      <c r="DF168" s="167"/>
      <c r="DG168" s="167"/>
      <c r="DH168" s="167"/>
      <c r="DI168" s="167"/>
      <c r="DJ168" s="167"/>
      <c r="DK168" s="167"/>
      <c r="DL168" s="167"/>
      <c r="DM168" s="167"/>
      <c r="DN168" s="167"/>
      <c r="DO168" s="167"/>
      <c r="DP168" s="167"/>
      <c r="DQ168" s="167"/>
      <c r="DR168" s="167"/>
      <c r="DS168" s="167"/>
      <c r="DT168" s="167"/>
      <c r="DU168" s="167"/>
      <c r="DV168" s="167"/>
      <c r="DW168" s="167"/>
      <c r="DX168" s="167"/>
      <c r="DY168" s="167"/>
      <c r="DZ168" s="167"/>
      <c r="EA168" s="167"/>
      <c r="EB168" s="167"/>
      <c r="EC168" s="167"/>
      <c r="ED168" s="167"/>
      <c r="EE168" s="167"/>
      <c r="EF168" s="167"/>
      <c r="EG168" s="167"/>
      <c r="EH168" s="167"/>
      <c r="EI168" s="167"/>
      <c r="EJ168" s="167"/>
      <c r="EK168" s="167"/>
      <c r="EL168" s="167"/>
      <c r="EM168" s="167"/>
      <c r="EN168" s="167"/>
      <c r="EO168" s="167"/>
      <c r="EP168" s="167"/>
      <c r="EQ168" s="167"/>
      <c r="ER168" s="167"/>
      <c r="ES168" s="167"/>
      <c r="ET168" s="167"/>
      <c r="EU168" s="167"/>
      <c r="EV168" s="167"/>
      <c r="EW168" s="167"/>
      <c r="EX168" s="167"/>
      <c r="EY168" s="167"/>
      <c r="EZ168" s="167"/>
      <c r="FA168" s="167"/>
      <c r="FB168" s="167"/>
      <c r="FC168" s="167"/>
    </row>
    <row r="169" spans="2:159" s="292" customFormat="1" x14ac:dyDescent="0.2">
      <c r="B169" s="293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  <c r="BC169" s="167"/>
      <c r="BD169" s="167"/>
      <c r="BE169" s="167"/>
      <c r="BF169" s="167"/>
      <c r="BG169" s="167"/>
      <c r="BH169" s="167"/>
      <c r="BI169" s="167"/>
      <c r="BJ169" s="167"/>
      <c r="BK169" s="167"/>
      <c r="BL169" s="167"/>
      <c r="BM169" s="167"/>
      <c r="BN169" s="167"/>
      <c r="BO169" s="167"/>
      <c r="BP169" s="167"/>
      <c r="BQ169" s="167"/>
      <c r="BR169" s="167"/>
      <c r="BS169" s="167"/>
      <c r="BT169" s="167"/>
      <c r="BU169" s="167"/>
      <c r="BV169" s="167"/>
      <c r="BW169" s="167"/>
      <c r="BX169" s="167"/>
      <c r="BY169" s="167"/>
      <c r="BZ169" s="167"/>
      <c r="CA169" s="167"/>
      <c r="CB169" s="167"/>
      <c r="CC169" s="167"/>
      <c r="CD169" s="167"/>
      <c r="CE169" s="167"/>
      <c r="CF169" s="167"/>
      <c r="CG169" s="167"/>
      <c r="CH169" s="167"/>
      <c r="CI169" s="167"/>
      <c r="CJ169" s="167"/>
      <c r="CK169" s="167"/>
      <c r="CL169" s="167"/>
      <c r="CM169" s="167"/>
      <c r="CN169" s="167"/>
      <c r="CO169" s="167"/>
      <c r="CP169" s="167"/>
      <c r="CQ169" s="167"/>
      <c r="CR169" s="167"/>
      <c r="CS169" s="167"/>
      <c r="CT169" s="167"/>
      <c r="CU169" s="167"/>
      <c r="CV169" s="167"/>
      <c r="CW169" s="167"/>
      <c r="CX169" s="167"/>
      <c r="CY169" s="167"/>
      <c r="CZ169" s="167"/>
      <c r="DA169" s="167"/>
      <c r="DB169" s="167"/>
      <c r="DC169" s="167"/>
      <c r="DD169" s="167"/>
      <c r="DE169" s="167"/>
      <c r="DF169" s="167"/>
      <c r="DG169" s="167"/>
      <c r="DH169" s="167"/>
      <c r="DI169" s="167"/>
      <c r="DJ169" s="167"/>
      <c r="DK169" s="167"/>
      <c r="DL169" s="167"/>
      <c r="DM169" s="167"/>
      <c r="DN169" s="167"/>
      <c r="DO169" s="167"/>
      <c r="DP169" s="167"/>
      <c r="DQ169" s="167"/>
      <c r="DR169" s="167"/>
      <c r="DS169" s="167"/>
      <c r="DT169" s="167"/>
      <c r="DU169" s="167"/>
      <c r="DV169" s="167"/>
      <c r="DW169" s="167"/>
      <c r="DX169" s="167"/>
      <c r="DY169" s="167"/>
      <c r="DZ169" s="167"/>
      <c r="EA169" s="167"/>
      <c r="EB169" s="167"/>
      <c r="EC169" s="167"/>
      <c r="ED169" s="167"/>
      <c r="EE169" s="167"/>
      <c r="EF169" s="167"/>
      <c r="EG169" s="167"/>
      <c r="EH169" s="167"/>
      <c r="EI169" s="167"/>
      <c r="EJ169" s="167"/>
      <c r="EK169" s="167"/>
      <c r="EL169" s="167"/>
      <c r="EM169" s="167"/>
      <c r="EN169" s="167"/>
      <c r="EO169" s="167"/>
      <c r="EP169" s="167"/>
      <c r="EQ169" s="167"/>
      <c r="ER169" s="167"/>
      <c r="ES169" s="167"/>
      <c r="ET169" s="167"/>
      <c r="EU169" s="167"/>
      <c r="EV169" s="167"/>
      <c r="EW169" s="167"/>
      <c r="EX169" s="167"/>
      <c r="EY169" s="167"/>
      <c r="EZ169" s="167"/>
      <c r="FA169" s="167"/>
      <c r="FB169" s="167"/>
      <c r="FC169" s="167"/>
    </row>
    <row r="170" spans="2:159" s="292" customFormat="1" x14ac:dyDescent="0.2">
      <c r="B170" s="293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67"/>
      <c r="AP170" s="167"/>
      <c r="AQ170" s="167"/>
      <c r="AR170" s="167"/>
      <c r="AS170" s="167"/>
      <c r="AT170" s="167"/>
      <c r="AU170" s="167"/>
      <c r="AV170" s="167"/>
      <c r="AW170" s="167"/>
      <c r="AX170" s="167"/>
      <c r="AY170" s="167"/>
      <c r="AZ170" s="167"/>
      <c r="BA170" s="167"/>
      <c r="BB170" s="167"/>
      <c r="BC170" s="167"/>
      <c r="BD170" s="167"/>
      <c r="BE170" s="167"/>
      <c r="BF170" s="167"/>
      <c r="BG170" s="167"/>
      <c r="BH170" s="167"/>
      <c r="BI170" s="167"/>
      <c r="BJ170" s="167"/>
      <c r="BK170" s="167"/>
      <c r="BL170" s="167"/>
      <c r="BM170" s="167"/>
      <c r="BN170" s="167"/>
      <c r="BO170" s="167"/>
      <c r="BP170" s="167"/>
      <c r="BQ170" s="167"/>
      <c r="BR170" s="167"/>
      <c r="BS170" s="167"/>
      <c r="BT170" s="167"/>
      <c r="BU170" s="167"/>
      <c r="BV170" s="167"/>
      <c r="BW170" s="167"/>
      <c r="BX170" s="167"/>
      <c r="BY170" s="167"/>
      <c r="BZ170" s="167"/>
      <c r="CA170" s="167"/>
      <c r="CB170" s="167"/>
      <c r="CC170" s="167"/>
      <c r="CD170" s="167"/>
      <c r="CE170" s="167"/>
      <c r="CF170" s="167"/>
      <c r="CG170" s="167"/>
      <c r="CH170" s="167"/>
      <c r="CI170" s="167"/>
      <c r="CJ170" s="167"/>
      <c r="CK170" s="167"/>
      <c r="CL170" s="167"/>
      <c r="CM170" s="167"/>
      <c r="CN170" s="167"/>
      <c r="CO170" s="167"/>
      <c r="CP170" s="167"/>
      <c r="CQ170" s="167"/>
      <c r="CR170" s="167"/>
      <c r="CS170" s="167"/>
      <c r="CT170" s="167"/>
      <c r="CU170" s="167"/>
      <c r="CV170" s="167"/>
      <c r="CW170" s="167"/>
      <c r="CX170" s="167"/>
      <c r="CY170" s="167"/>
      <c r="CZ170" s="167"/>
      <c r="DA170" s="167"/>
      <c r="DB170" s="167"/>
      <c r="DC170" s="167"/>
      <c r="DD170" s="167"/>
      <c r="DE170" s="167"/>
      <c r="DF170" s="167"/>
      <c r="DG170" s="167"/>
      <c r="DH170" s="167"/>
      <c r="DI170" s="167"/>
      <c r="DJ170" s="167"/>
      <c r="DK170" s="167"/>
      <c r="DL170" s="167"/>
      <c r="DM170" s="167"/>
      <c r="DN170" s="167"/>
      <c r="DO170" s="167"/>
      <c r="DP170" s="167"/>
      <c r="DQ170" s="167"/>
      <c r="DR170" s="167"/>
      <c r="DS170" s="167"/>
      <c r="DT170" s="167"/>
      <c r="DU170" s="167"/>
      <c r="DV170" s="167"/>
      <c r="DW170" s="167"/>
      <c r="DX170" s="167"/>
      <c r="DY170" s="167"/>
      <c r="DZ170" s="167"/>
      <c r="EA170" s="167"/>
      <c r="EB170" s="167"/>
      <c r="EC170" s="167"/>
      <c r="ED170" s="167"/>
      <c r="EE170" s="167"/>
      <c r="EF170" s="167"/>
      <c r="EG170" s="167"/>
      <c r="EH170" s="167"/>
      <c r="EI170" s="167"/>
      <c r="EJ170" s="167"/>
      <c r="EK170" s="167"/>
      <c r="EL170" s="167"/>
      <c r="EM170" s="167"/>
      <c r="EN170" s="167"/>
      <c r="EO170" s="167"/>
      <c r="EP170" s="167"/>
      <c r="EQ170" s="167"/>
      <c r="ER170" s="167"/>
      <c r="ES170" s="167"/>
      <c r="ET170" s="167"/>
      <c r="EU170" s="167"/>
      <c r="EV170" s="167"/>
      <c r="EW170" s="167"/>
      <c r="EX170" s="167"/>
      <c r="EY170" s="167"/>
      <c r="EZ170" s="167"/>
      <c r="FA170" s="167"/>
      <c r="FB170" s="167"/>
      <c r="FC170" s="167"/>
    </row>
    <row r="171" spans="2:159" s="292" customFormat="1" x14ac:dyDescent="0.2">
      <c r="B171" s="293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  <c r="AC171" s="167"/>
      <c r="AD171" s="167"/>
      <c r="AE171" s="167"/>
      <c r="AF171" s="167"/>
      <c r="AG171" s="167"/>
      <c r="AH171" s="167"/>
      <c r="AI171" s="167"/>
      <c r="AJ171" s="167"/>
      <c r="AK171" s="167"/>
      <c r="AL171" s="167"/>
      <c r="AM171" s="167"/>
      <c r="AN171" s="167"/>
      <c r="AO171" s="167"/>
      <c r="AP171" s="167"/>
      <c r="AQ171" s="167"/>
      <c r="AR171" s="167"/>
      <c r="AS171" s="167"/>
      <c r="AT171" s="167"/>
      <c r="AU171" s="167"/>
      <c r="AV171" s="167"/>
      <c r="AW171" s="167"/>
      <c r="AX171" s="167"/>
      <c r="AY171" s="167"/>
      <c r="AZ171" s="167"/>
      <c r="BA171" s="167"/>
      <c r="BB171" s="167"/>
      <c r="BC171" s="167"/>
      <c r="BD171" s="167"/>
      <c r="BE171" s="167"/>
      <c r="BF171" s="167"/>
      <c r="BG171" s="167"/>
      <c r="BH171" s="167"/>
      <c r="BI171" s="167"/>
      <c r="BJ171" s="167"/>
      <c r="BK171" s="167"/>
      <c r="BL171" s="167"/>
      <c r="BM171" s="167"/>
      <c r="BN171" s="167"/>
      <c r="BO171" s="167"/>
      <c r="BP171" s="167"/>
      <c r="BQ171" s="167"/>
      <c r="BR171" s="167"/>
      <c r="BS171" s="167"/>
      <c r="BT171" s="167"/>
      <c r="BU171" s="167"/>
      <c r="BV171" s="167"/>
      <c r="BW171" s="167"/>
      <c r="BX171" s="167"/>
      <c r="BY171" s="167"/>
      <c r="BZ171" s="167"/>
      <c r="CA171" s="167"/>
      <c r="CB171" s="167"/>
      <c r="CC171" s="167"/>
      <c r="CD171" s="167"/>
      <c r="CE171" s="167"/>
      <c r="CF171" s="167"/>
      <c r="CG171" s="167"/>
      <c r="CH171" s="167"/>
      <c r="CI171" s="167"/>
      <c r="CJ171" s="167"/>
      <c r="CK171" s="167"/>
      <c r="CL171" s="167"/>
      <c r="CM171" s="167"/>
      <c r="CN171" s="167"/>
      <c r="CO171" s="167"/>
      <c r="CP171" s="167"/>
      <c r="CQ171" s="167"/>
      <c r="CR171" s="167"/>
      <c r="CS171" s="167"/>
      <c r="CT171" s="167"/>
      <c r="CU171" s="167"/>
      <c r="CV171" s="167"/>
      <c r="CW171" s="167"/>
      <c r="CX171" s="167"/>
      <c r="CY171" s="167"/>
      <c r="CZ171" s="167"/>
      <c r="DA171" s="167"/>
      <c r="DB171" s="167"/>
      <c r="DC171" s="167"/>
      <c r="DD171" s="167"/>
      <c r="DE171" s="167"/>
      <c r="DF171" s="167"/>
      <c r="DG171" s="167"/>
      <c r="DH171" s="167"/>
      <c r="DI171" s="167"/>
      <c r="DJ171" s="167"/>
      <c r="DK171" s="167"/>
      <c r="DL171" s="167"/>
      <c r="DM171" s="167"/>
      <c r="DN171" s="167"/>
      <c r="DO171" s="167"/>
      <c r="DP171" s="167"/>
      <c r="DQ171" s="167"/>
      <c r="DR171" s="167"/>
      <c r="DS171" s="167"/>
      <c r="DT171" s="167"/>
      <c r="DU171" s="167"/>
      <c r="DV171" s="167"/>
      <c r="DW171" s="167"/>
      <c r="DX171" s="167"/>
      <c r="DY171" s="167"/>
      <c r="DZ171" s="167"/>
      <c r="EA171" s="167"/>
      <c r="EB171" s="167"/>
      <c r="EC171" s="167"/>
      <c r="ED171" s="167"/>
      <c r="EE171" s="167"/>
      <c r="EF171" s="167"/>
      <c r="EG171" s="167"/>
      <c r="EH171" s="167"/>
      <c r="EI171" s="167"/>
      <c r="EJ171" s="167"/>
      <c r="EK171" s="167"/>
      <c r="EL171" s="167"/>
      <c r="EM171" s="167"/>
      <c r="EN171" s="167"/>
      <c r="EO171" s="167"/>
      <c r="EP171" s="167"/>
      <c r="EQ171" s="167"/>
      <c r="ER171" s="167"/>
      <c r="ES171" s="167"/>
      <c r="ET171" s="167"/>
      <c r="EU171" s="167"/>
      <c r="EV171" s="167"/>
      <c r="EW171" s="167"/>
      <c r="EX171" s="167"/>
      <c r="EY171" s="167"/>
      <c r="EZ171" s="167"/>
      <c r="FA171" s="167"/>
      <c r="FB171" s="167"/>
      <c r="FC171" s="167"/>
    </row>
    <row r="172" spans="2:159" s="292" customFormat="1" x14ac:dyDescent="0.2">
      <c r="B172" s="293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7"/>
      <c r="AT172" s="167"/>
      <c r="AU172" s="167"/>
      <c r="AV172" s="167"/>
      <c r="AW172" s="167"/>
      <c r="AX172" s="167"/>
      <c r="AY172" s="167"/>
      <c r="AZ172" s="167"/>
      <c r="BA172" s="167"/>
      <c r="BB172" s="167"/>
      <c r="BC172" s="167"/>
      <c r="BD172" s="167"/>
      <c r="BE172" s="167"/>
      <c r="BF172" s="167"/>
      <c r="BG172" s="167"/>
      <c r="BH172" s="167"/>
      <c r="BI172" s="167"/>
      <c r="BJ172" s="167"/>
      <c r="BK172" s="167"/>
      <c r="BL172" s="167"/>
      <c r="BM172" s="167"/>
      <c r="BN172" s="167"/>
      <c r="BO172" s="167"/>
      <c r="BP172" s="167"/>
      <c r="BQ172" s="167"/>
      <c r="BR172" s="167"/>
      <c r="BS172" s="167"/>
      <c r="BT172" s="167"/>
      <c r="BU172" s="167"/>
      <c r="BV172" s="167"/>
      <c r="BW172" s="167"/>
      <c r="BX172" s="167"/>
      <c r="BY172" s="167"/>
      <c r="BZ172" s="167"/>
      <c r="CA172" s="167"/>
      <c r="CB172" s="167"/>
      <c r="CC172" s="167"/>
      <c r="CD172" s="167"/>
      <c r="CE172" s="167"/>
      <c r="CF172" s="167"/>
      <c r="CG172" s="167"/>
      <c r="CH172" s="167"/>
      <c r="CI172" s="167"/>
      <c r="CJ172" s="167"/>
      <c r="CK172" s="167"/>
      <c r="CL172" s="167"/>
      <c r="CM172" s="167"/>
      <c r="CN172" s="167"/>
      <c r="CO172" s="167"/>
      <c r="CP172" s="167"/>
      <c r="CQ172" s="167"/>
      <c r="CR172" s="167"/>
      <c r="CS172" s="167"/>
      <c r="CT172" s="167"/>
      <c r="CU172" s="167"/>
      <c r="CV172" s="167"/>
      <c r="CW172" s="167"/>
      <c r="CX172" s="167"/>
      <c r="CY172" s="167"/>
      <c r="CZ172" s="167"/>
      <c r="DA172" s="167"/>
      <c r="DB172" s="167"/>
      <c r="DC172" s="167"/>
      <c r="DD172" s="167"/>
      <c r="DE172" s="167"/>
      <c r="DF172" s="167"/>
      <c r="DG172" s="167"/>
      <c r="DH172" s="167"/>
      <c r="DI172" s="167"/>
      <c r="DJ172" s="167"/>
      <c r="DK172" s="167"/>
      <c r="DL172" s="167"/>
      <c r="DM172" s="167"/>
      <c r="DN172" s="167"/>
      <c r="DO172" s="167"/>
      <c r="DP172" s="167"/>
      <c r="DQ172" s="167"/>
      <c r="DR172" s="167"/>
      <c r="DS172" s="167"/>
      <c r="DT172" s="167"/>
      <c r="DU172" s="167"/>
      <c r="DV172" s="167"/>
      <c r="DW172" s="167"/>
      <c r="DX172" s="167"/>
      <c r="DY172" s="167"/>
      <c r="DZ172" s="167"/>
      <c r="EA172" s="167"/>
      <c r="EB172" s="167"/>
      <c r="EC172" s="167"/>
      <c r="ED172" s="167"/>
      <c r="EE172" s="167"/>
      <c r="EF172" s="167"/>
      <c r="EG172" s="167"/>
      <c r="EH172" s="167"/>
      <c r="EI172" s="167"/>
      <c r="EJ172" s="167"/>
      <c r="EK172" s="167"/>
      <c r="EL172" s="167"/>
      <c r="EM172" s="167"/>
      <c r="EN172" s="167"/>
      <c r="EO172" s="167"/>
      <c r="EP172" s="167"/>
      <c r="EQ172" s="167"/>
      <c r="ER172" s="167"/>
      <c r="ES172" s="167"/>
      <c r="ET172" s="167"/>
      <c r="EU172" s="167"/>
      <c r="EV172" s="167"/>
      <c r="EW172" s="167"/>
      <c r="EX172" s="167"/>
      <c r="EY172" s="167"/>
      <c r="EZ172" s="167"/>
      <c r="FA172" s="167"/>
      <c r="FB172" s="167"/>
      <c r="FC172" s="167"/>
    </row>
    <row r="173" spans="2:159" s="292" customFormat="1" x14ac:dyDescent="0.2">
      <c r="B173" s="293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7"/>
      <c r="AP173" s="167"/>
      <c r="AQ173" s="167"/>
      <c r="AR173" s="167"/>
      <c r="AS173" s="167"/>
      <c r="AT173" s="167"/>
      <c r="AU173" s="167"/>
      <c r="AV173" s="167"/>
      <c r="AW173" s="167"/>
      <c r="AX173" s="167"/>
      <c r="AY173" s="167"/>
      <c r="AZ173" s="167"/>
      <c r="BA173" s="167"/>
      <c r="BB173" s="167"/>
      <c r="BC173" s="167"/>
      <c r="BD173" s="167"/>
      <c r="BE173" s="167"/>
      <c r="BF173" s="167"/>
      <c r="BG173" s="167"/>
      <c r="BH173" s="167"/>
      <c r="BI173" s="167"/>
      <c r="BJ173" s="167"/>
      <c r="BK173" s="167"/>
      <c r="BL173" s="167"/>
      <c r="BM173" s="167"/>
      <c r="BN173" s="167"/>
      <c r="BO173" s="167"/>
      <c r="BP173" s="167"/>
      <c r="BQ173" s="167"/>
      <c r="BR173" s="167"/>
      <c r="BS173" s="167"/>
      <c r="BT173" s="167"/>
      <c r="BU173" s="167"/>
      <c r="BV173" s="167"/>
      <c r="BW173" s="167"/>
      <c r="BX173" s="167"/>
      <c r="BY173" s="167"/>
      <c r="BZ173" s="167"/>
      <c r="CA173" s="167"/>
      <c r="CB173" s="167"/>
      <c r="CC173" s="167"/>
      <c r="CD173" s="167"/>
      <c r="CE173" s="167"/>
      <c r="CF173" s="167"/>
      <c r="CG173" s="167"/>
      <c r="CH173" s="167"/>
      <c r="CI173" s="167"/>
      <c r="CJ173" s="167"/>
      <c r="CK173" s="167"/>
      <c r="CL173" s="167"/>
      <c r="CM173" s="167"/>
      <c r="CN173" s="167"/>
      <c r="CO173" s="167"/>
      <c r="CP173" s="167"/>
      <c r="CQ173" s="167"/>
      <c r="CR173" s="167"/>
      <c r="CS173" s="167"/>
      <c r="CT173" s="167"/>
      <c r="CU173" s="167"/>
      <c r="CV173" s="167"/>
      <c r="CW173" s="167"/>
      <c r="CX173" s="167"/>
      <c r="CY173" s="167"/>
      <c r="CZ173" s="167"/>
      <c r="DA173" s="167"/>
      <c r="DB173" s="167"/>
      <c r="DC173" s="167"/>
      <c r="DD173" s="167"/>
      <c r="DE173" s="167"/>
      <c r="DF173" s="167"/>
      <c r="DG173" s="167"/>
      <c r="DH173" s="167"/>
      <c r="DI173" s="167"/>
      <c r="DJ173" s="167"/>
      <c r="DK173" s="167"/>
      <c r="DL173" s="167"/>
      <c r="DM173" s="167"/>
      <c r="DN173" s="167"/>
      <c r="DO173" s="167"/>
      <c r="DP173" s="167"/>
      <c r="DQ173" s="167"/>
      <c r="DR173" s="167"/>
      <c r="DS173" s="167"/>
      <c r="DT173" s="167"/>
      <c r="DU173" s="167"/>
      <c r="DV173" s="167"/>
      <c r="DW173" s="167"/>
      <c r="DX173" s="167"/>
      <c r="DY173" s="167"/>
      <c r="DZ173" s="167"/>
      <c r="EA173" s="167"/>
      <c r="EB173" s="167"/>
      <c r="EC173" s="167"/>
      <c r="ED173" s="167"/>
      <c r="EE173" s="167"/>
      <c r="EF173" s="167"/>
      <c r="EG173" s="167"/>
      <c r="EH173" s="167"/>
      <c r="EI173" s="167"/>
      <c r="EJ173" s="167"/>
      <c r="EK173" s="167"/>
      <c r="EL173" s="167"/>
      <c r="EM173" s="167"/>
      <c r="EN173" s="167"/>
      <c r="EO173" s="167"/>
      <c r="EP173" s="167"/>
      <c r="EQ173" s="167"/>
      <c r="ER173" s="167"/>
      <c r="ES173" s="167"/>
      <c r="ET173" s="167"/>
      <c r="EU173" s="167"/>
      <c r="EV173" s="167"/>
      <c r="EW173" s="167"/>
      <c r="EX173" s="167"/>
      <c r="EY173" s="167"/>
      <c r="EZ173" s="167"/>
      <c r="FA173" s="167"/>
      <c r="FB173" s="167"/>
      <c r="FC173" s="167"/>
    </row>
    <row r="174" spans="2:159" s="292" customFormat="1" x14ac:dyDescent="0.2">
      <c r="B174" s="293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167"/>
      <c r="AT174" s="167"/>
      <c r="AU174" s="167"/>
      <c r="AV174" s="167"/>
      <c r="AW174" s="167"/>
      <c r="AX174" s="167"/>
      <c r="AY174" s="167"/>
      <c r="AZ174" s="167"/>
      <c r="BA174" s="167"/>
      <c r="BB174" s="167"/>
      <c r="BC174" s="167"/>
      <c r="BD174" s="167"/>
      <c r="BE174" s="167"/>
      <c r="BF174" s="167"/>
      <c r="BG174" s="167"/>
      <c r="BH174" s="167"/>
      <c r="BI174" s="167"/>
      <c r="BJ174" s="167"/>
      <c r="BK174" s="167"/>
      <c r="BL174" s="167"/>
      <c r="BM174" s="167"/>
      <c r="BN174" s="167"/>
      <c r="BO174" s="167"/>
      <c r="BP174" s="167"/>
      <c r="BQ174" s="167"/>
      <c r="BR174" s="167"/>
      <c r="BS174" s="167"/>
      <c r="BT174" s="167"/>
      <c r="BU174" s="167"/>
      <c r="BV174" s="167"/>
      <c r="BW174" s="167"/>
      <c r="BX174" s="167"/>
      <c r="BY174" s="167"/>
      <c r="BZ174" s="167"/>
      <c r="CA174" s="167"/>
      <c r="CB174" s="167"/>
      <c r="CC174" s="167"/>
      <c r="CD174" s="167"/>
      <c r="CE174" s="167"/>
      <c r="CF174" s="167"/>
      <c r="CG174" s="167"/>
      <c r="CH174" s="167"/>
      <c r="CI174" s="167"/>
      <c r="CJ174" s="167"/>
      <c r="CK174" s="167"/>
      <c r="CL174" s="167"/>
      <c r="CM174" s="167"/>
      <c r="CN174" s="167"/>
      <c r="CO174" s="167"/>
      <c r="CP174" s="167"/>
      <c r="CQ174" s="167"/>
      <c r="CR174" s="167"/>
      <c r="CS174" s="167"/>
      <c r="CT174" s="167"/>
      <c r="CU174" s="167"/>
      <c r="CV174" s="167"/>
      <c r="CW174" s="167"/>
      <c r="CX174" s="167"/>
      <c r="CY174" s="167"/>
      <c r="CZ174" s="167"/>
      <c r="DA174" s="167"/>
      <c r="DB174" s="167"/>
      <c r="DC174" s="167"/>
      <c r="DD174" s="167"/>
      <c r="DE174" s="167"/>
      <c r="DF174" s="167"/>
      <c r="DG174" s="167"/>
      <c r="DH174" s="167"/>
      <c r="DI174" s="167"/>
      <c r="DJ174" s="167"/>
      <c r="DK174" s="167"/>
      <c r="DL174" s="167"/>
      <c r="DM174" s="167"/>
      <c r="DN174" s="167"/>
      <c r="DO174" s="167"/>
      <c r="DP174" s="167"/>
      <c r="DQ174" s="167"/>
      <c r="DR174" s="167"/>
      <c r="DS174" s="167"/>
      <c r="DT174" s="167"/>
      <c r="DU174" s="167"/>
      <c r="DV174" s="167"/>
      <c r="DW174" s="167"/>
      <c r="DX174" s="167"/>
      <c r="DY174" s="167"/>
      <c r="DZ174" s="167"/>
      <c r="EA174" s="167"/>
      <c r="EB174" s="167"/>
      <c r="EC174" s="167"/>
      <c r="ED174" s="167"/>
      <c r="EE174" s="167"/>
      <c r="EF174" s="167"/>
      <c r="EG174" s="167"/>
      <c r="EH174" s="167"/>
      <c r="EI174" s="167"/>
      <c r="EJ174" s="167"/>
      <c r="EK174" s="167"/>
      <c r="EL174" s="167"/>
      <c r="EM174" s="167"/>
      <c r="EN174" s="167"/>
      <c r="EO174" s="167"/>
      <c r="EP174" s="167"/>
      <c r="EQ174" s="167"/>
      <c r="ER174" s="167"/>
      <c r="ES174" s="167"/>
      <c r="ET174" s="167"/>
      <c r="EU174" s="167"/>
      <c r="EV174" s="167"/>
      <c r="EW174" s="167"/>
      <c r="EX174" s="167"/>
      <c r="EY174" s="167"/>
      <c r="EZ174" s="167"/>
      <c r="FA174" s="167"/>
      <c r="FB174" s="167"/>
      <c r="FC174" s="167"/>
    </row>
    <row r="175" spans="2:159" s="292" customFormat="1" x14ac:dyDescent="0.2">
      <c r="B175" s="293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167"/>
      <c r="AT175" s="167"/>
      <c r="AU175" s="167"/>
      <c r="AV175" s="167"/>
      <c r="AW175" s="167"/>
      <c r="AX175" s="167"/>
      <c r="AY175" s="167"/>
      <c r="AZ175" s="167"/>
      <c r="BA175" s="167"/>
      <c r="BB175" s="167"/>
      <c r="BC175" s="167"/>
      <c r="BD175" s="167"/>
      <c r="BE175" s="167"/>
      <c r="BF175" s="167"/>
      <c r="BG175" s="167"/>
      <c r="BH175" s="167"/>
      <c r="BI175" s="167"/>
      <c r="BJ175" s="167"/>
      <c r="BK175" s="167"/>
      <c r="BL175" s="167"/>
      <c r="BM175" s="167"/>
      <c r="BN175" s="167"/>
      <c r="BO175" s="167"/>
      <c r="BP175" s="167"/>
      <c r="BQ175" s="167"/>
      <c r="BR175" s="167"/>
      <c r="BS175" s="167"/>
      <c r="BT175" s="167"/>
      <c r="BU175" s="167"/>
      <c r="BV175" s="167"/>
      <c r="BW175" s="167"/>
      <c r="BX175" s="167"/>
      <c r="BY175" s="167"/>
      <c r="BZ175" s="167"/>
      <c r="CA175" s="167"/>
      <c r="CB175" s="167"/>
      <c r="CC175" s="167"/>
      <c r="CD175" s="167"/>
      <c r="CE175" s="167"/>
      <c r="CF175" s="167"/>
      <c r="CG175" s="167"/>
      <c r="CH175" s="167"/>
      <c r="CI175" s="167"/>
      <c r="CJ175" s="167"/>
      <c r="CK175" s="167"/>
      <c r="CL175" s="167"/>
      <c r="CM175" s="167"/>
      <c r="CN175" s="167"/>
      <c r="CO175" s="167"/>
      <c r="CP175" s="167"/>
      <c r="CQ175" s="167"/>
      <c r="CR175" s="167"/>
      <c r="CS175" s="167"/>
      <c r="CT175" s="167"/>
      <c r="CU175" s="167"/>
      <c r="CV175" s="167"/>
      <c r="CW175" s="167"/>
      <c r="CX175" s="167"/>
      <c r="CY175" s="167"/>
      <c r="CZ175" s="167"/>
      <c r="DA175" s="167"/>
      <c r="DB175" s="167"/>
      <c r="DC175" s="167"/>
      <c r="DD175" s="167"/>
      <c r="DE175" s="167"/>
      <c r="DF175" s="167"/>
      <c r="DG175" s="167"/>
      <c r="DH175" s="167"/>
      <c r="DI175" s="167"/>
      <c r="DJ175" s="167"/>
      <c r="DK175" s="167"/>
      <c r="DL175" s="167"/>
      <c r="DM175" s="167"/>
      <c r="DN175" s="167"/>
      <c r="DO175" s="167"/>
      <c r="DP175" s="167"/>
      <c r="DQ175" s="167"/>
      <c r="DR175" s="167"/>
      <c r="DS175" s="167"/>
      <c r="DT175" s="167"/>
      <c r="DU175" s="167"/>
      <c r="DV175" s="167"/>
      <c r="DW175" s="167"/>
      <c r="DX175" s="167"/>
      <c r="DY175" s="167"/>
      <c r="DZ175" s="167"/>
      <c r="EA175" s="167"/>
      <c r="EB175" s="167"/>
      <c r="EC175" s="167"/>
      <c r="ED175" s="167"/>
      <c r="EE175" s="167"/>
      <c r="EF175" s="167"/>
      <c r="EG175" s="167"/>
      <c r="EH175" s="167"/>
      <c r="EI175" s="167"/>
      <c r="EJ175" s="167"/>
      <c r="EK175" s="167"/>
      <c r="EL175" s="167"/>
      <c r="EM175" s="167"/>
      <c r="EN175" s="167"/>
      <c r="EO175" s="167"/>
      <c r="EP175" s="167"/>
      <c r="EQ175" s="167"/>
      <c r="ER175" s="167"/>
      <c r="ES175" s="167"/>
      <c r="ET175" s="167"/>
      <c r="EU175" s="167"/>
      <c r="EV175" s="167"/>
      <c r="EW175" s="167"/>
      <c r="EX175" s="167"/>
      <c r="EY175" s="167"/>
      <c r="EZ175" s="167"/>
      <c r="FA175" s="167"/>
      <c r="FB175" s="167"/>
      <c r="FC175" s="167"/>
    </row>
    <row r="176" spans="2:159" s="292" customFormat="1" x14ac:dyDescent="0.2">
      <c r="B176" s="293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167"/>
      <c r="BD176" s="167"/>
      <c r="BE176" s="167"/>
      <c r="BF176" s="167"/>
      <c r="BG176" s="167"/>
      <c r="BH176" s="167"/>
      <c r="BI176" s="167"/>
      <c r="BJ176" s="167"/>
      <c r="BK176" s="167"/>
      <c r="BL176" s="167"/>
      <c r="BM176" s="167"/>
      <c r="BN176" s="167"/>
      <c r="BO176" s="167"/>
      <c r="BP176" s="167"/>
      <c r="BQ176" s="167"/>
      <c r="BR176" s="167"/>
      <c r="BS176" s="167"/>
      <c r="BT176" s="167"/>
      <c r="BU176" s="167"/>
      <c r="BV176" s="167"/>
      <c r="BW176" s="167"/>
      <c r="BX176" s="167"/>
      <c r="BY176" s="167"/>
      <c r="BZ176" s="167"/>
      <c r="CA176" s="167"/>
      <c r="CB176" s="167"/>
      <c r="CC176" s="167"/>
      <c r="CD176" s="167"/>
      <c r="CE176" s="167"/>
      <c r="CF176" s="167"/>
      <c r="CG176" s="167"/>
      <c r="CH176" s="167"/>
      <c r="CI176" s="167"/>
      <c r="CJ176" s="167"/>
      <c r="CK176" s="167"/>
      <c r="CL176" s="167"/>
      <c r="CM176" s="167"/>
      <c r="CN176" s="167"/>
      <c r="CO176" s="167"/>
      <c r="CP176" s="167"/>
      <c r="CQ176" s="167"/>
      <c r="CR176" s="167"/>
      <c r="CS176" s="167"/>
      <c r="CT176" s="167"/>
      <c r="CU176" s="167"/>
      <c r="CV176" s="167"/>
      <c r="CW176" s="167"/>
      <c r="CX176" s="167"/>
      <c r="CY176" s="167"/>
      <c r="CZ176" s="167"/>
      <c r="DA176" s="167"/>
      <c r="DB176" s="167"/>
      <c r="DC176" s="167"/>
      <c r="DD176" s="167"/>
      <c r="DE176" s="167"/>
      <c r="DF176" s="167"/>
      <c r="DG176" s="167"/>
      <c r="DH176" s="167"/>
      <c r="DI176" s="167"/>
      <c r="DJ176" s="167"/>
      <c r="DK176" s="167"/>
      <c r="DL176" s="167"/>
      <c r="DM176" s="167"/>
      <c r="DN176" s="167"/>
      <c r="DO176" s="167"/>
      <c r="DP176" s="167"/>
      <c r="DQ176" s="167"/>
      <c r="DR176" s="167"/>
      <c r="DS176" s="167"/>
      <c r="DT176" s="167"/>
      <c r="DU176" s="167"/>
      <c r="DV176" s="167"/>
      <c r="DW176" s="167"/>
      <c r="DX176" s="167"/>
      <c r="DY176" s="167"/>
      <c r="DZ176" s="167"/>
      <c r="EA176" s="167"/>
      <c r="EB176" s="167"/>
      <c r="EC176" s="167"/>
      <c r="ED176" s="167"/>
      <c r="EE176" s="167"/>
      <c r="EF176" s="167"/>
      <c r="EG176" s="167"/>
      <c r="EH176" s="167"/>
      <c r="EI176" s="167"/>
      <c r="EJ176" s="167"/>
      <c r="EK176" s="167"/>
      <c r="EL176" s="167"/>
      <c r="EM176" s="167"/>
      <c r="EN176" s="167"/>
      <c r="EO176" s="167"/>
      <c r="EP176" s="167"/>
      <c r="EQ176" s="167"/>
      <c r="ER176" s="167"/>
      <c r="ES176" s="167"/>
      <c r="ET176" s="167"/>
      <c r="EU176" s="167"/>
      <c r="EV176" s="167"/>
      <c r="EW176" s="167"/>
      <c r="EX176" s="167"/>
      <c r="EY176" s="167"/>
      <c r="EZ176" s="167"/>
      <c r="FA176" s="167"/>
      <c r="FB176" s="167"/>
      <c r="FC176" s="167"/>
    </row>
    <row r="177" spans="2:159" s="292" customFormat="1" x14ac:dyDescent="0.2">
      <c r="B177" s="293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7"/>
      <c r="BR177" s="167"/>
      <c r="BS177" s="167"/>
      <c r="BT177" s="167"/>
      <c r="BU177" s="167"/>
      <c r="BV177" s="167"/>
      <c r="BW177" s="167"/>
      <c r="BX177" s="167"/>
      <c r="BY177" s="167"/>
      <c r="BZ177" s="167"/>
      <c r="CA177" s="167"/>
      <c r="CB177" s="167"/>
      <c r="CC177" s="167"/>
      <c r="CD177" s="167"/>
      <c r="CE177" s="167"/>
      <c r="CF177" s="167"/>
      <c r="CG177" s="167"/>
      <c r="CH177" s="167"/>
      <c r="CI177" s="167"/>
      <c r="CJ177" s="167"/>
      <c r="CK177" s="167"/>
      <c r="CL177" s="167"/>
      <c r="CM177" s="167"/>
      <c r="CN177" s="167"/>
      <c r="CO177" s="167"/>
      <c r="CP177" s="167"/>
      <c r="CQ177" s="167"/>
      <c r="CR177" s="167"/>
      <c r="CS177" s="167"/>
      <c r="CT177" s="167"/>
      <c r="CU177" s="167"/>
      <c r="CV177" s="167"/>
      <c r="CW177" s="167"/>
      <c r="CX177" s="167"/>
      <c r="CY177" s="167"/>
      <c r="CZ177" s="167"/>
      <c r="DA177" s="167"/>
      <c r="DB177" s="167"/>
      <c r="DC177" s="167"/>
      <c r="DD177" s="167"/>
      <c r="DE177" s="167"/>
      <c r="DF177" s="167"/>
      <c r="DG177" s="167"/>
      <c r="DH177" s="167"/>
      <c r="DI177" s="167"/>
      <c r="DJ177" s="167"/>
      <c r="DK177" s="167"/>
      <c r="DL177" s="167"/>
      <c r="DM177" s="167"/>
      <c r="DN177" s="167"/>
      <c r="DO177" s="167"/>
      <c r="DP177" s="167"/>
      <c r="DQ177" s="167"/>
      <c r="DR177" s="167"/>
      <c r="DS177" s="167"/>
      <c r="DT177" s="167"/>
      <c r="DU177" s="167"/>
      <c r="DV177" s="167"/>
      <c r="DW177" s="167"/>
      <c r="DX177" s="167"/>
      <c r="DY177" s="167"/>
      <c r="DZ177" s="167"/>
      <c r="EA177" s="167"/>
      <c r="EB177" s="167"/>
      <c r="EC177" s="167"/>
      <c r="ED177" s="167"/>
      <c r="EE177" s="167"/>
      <c r="EF177" s="167"/>
      <c r="EG177" s="167"/>
      <c r="EH177" s="167"/>
      <c r="EI177" s="167"/>
      <c r="EJ177" s="167"/>
      <c r="EK177" s="167"/>
      <c r="EL177" s="167"/>
      <c r="EM177" s="167"/>
      <c r="EN177" s="167"/>
      <c r="EO177" s="167"/>
      <c r="EP177" s="167"/>
      <c r="EQ177" s="167"/>
      <c r="ER177" s="167"/>
      <c r="ES177" s="167"/>
      <c r="ET177" s="167"/>
      <c r="EU177" s="167"/>
      <c r="EV177" s="167"/>
      <c r="EW177" s="167"/>
      <c r="EX177" s="167"/>
      <c r="EY177" s="167"/>
      <c r="EZ177" s="167"/>
      <c r="FA177" s="167"/>
      <c r="FB177" s="167"/>
      <c r="FC177" s="167"/>
    </row>
    <row r="178" spans="2:159" s="292" customFormat="1" x14ac:dyDescent="0.2">
      <c r="B178" s="293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7"/>
      <c r="AP178" s="167"/>
      <c r="AQ178" s="167"/>
      <c r="AR178" s="167"/>
      <c r="AS178" s="167"/>
      <c r="AT178" s="167"/>
      <c r="AU178" s="167"/>
      <c r="AV178" s="167"/>
      <c r="AW178" s="167"/>
      <c r="AX178" s="167"/>
      <c r="AY178" s="167"/>
      <c r="AZ178" s="167"/>
      <c r="BA178" s="167"/>
      <c r="BB178" s="167"/>
      <c r="BC178" s="167"/>
      <c r="BD178" s="167"/>
      <c r="BE178" s="167"/>
      <c r="BF178" s="167"/>
      <c r="BG178" s="167"/>
      <c r="BH178" s="167"/>
      <c r="BI178" s="167"/>
      <c r="BJ178" s="167"/>
      <c r="BK178" s="167"/>
      <c r="BL178" s="167"/>
      <c r="BM178" s="167"/>
      <c r="BN178" s="167"/>
      <c r="BO178" s="167"/>
      <c r="BP178" s="167"/>
      <c r="BQ178" s="167"/>
      <c r="BR178" s="167"/>
      <c r="BS178" s="167"/>
      <c r="BT178" s="167"/>
      <c r="BU178" s="167"/>
      <c r="BV178" s="167"/>
      <c r="BW178" s="167"/>
      <c r="BX178" s="167"/>
      <c r="BY178" s="167"/>
      <c r="BZ178" s="167"/>
      <c r="CA178" s="167"/>
      <c r="CB178" s="167"/>
      <c r="CC178" s="167"/>
      <c r="CD178" s="167"/>
      <c r="CE178" s="167"/>
      <c r="CF178" s="167"/>
      <c r="CG178" s="167"/>
      <c r="CH178" s="167"/>
      <c r="CI178" s="167"/>
      <c r="CJ178" s="167"/>
      <c r="CK178" s="167"/>
      <c r="CL178" s="167"/>
      <c r="CM178" s="167"/>
      <c r="CN178" s="167"/>
      <c r="CO178" s="167"/>
      <c r="CP178" s="167"/>
      <c r="CQ178" s="167"/>
      <c r="CR178" s="167"/>
      <c r="CS178" s="167"/>
      <c r="CT178" s="167"/>
      <c r="CU178" s="167"/>
      <c r="CV178" s="167"/>
      <c r="CW178" s="167"/>
      <c r="CX178" s="167"/>
      <c r="CY178" s="167"/>
      <c r="CZ178" s="167"/>
      <c r="DA178" s="167"/>
      <c r="DB178" s="167"/>
      <c r="DC178" s="167"/>
      <c r="DD178" s="167"/>
      <c r="DE178" s="167"/>
      <c r="DF178" s="167"/>
      <c r="DG178" s="167"/>
      <c r="DH178" s="167"/>
      <c r="DI178" s="167"/>
      <c r="DJ178" s="167"/>
      <c r="DK178" s="167"/>
      <c r="DL178" s="167"/>
      <c r="DM178" s="167"/>
      <c r="DN178" s="167"/>
      <c r="DO178" s="167"/>
      <c r="DP178" s="167"/>
      <c r="DQ178" s="167"/>
      <c r="DR178" s="167"/>
      <c r="DS178" s="167"/>
      <c r="DT178" s="167"/>
      <c r="DU178" s="167"/>
      <c r="DV178" s="167"/>
      <c r="DW178" s="167"/>
      <c r="DX178" s="167"/>
      <c r="DY178" s="167"/>
      <c r="DZ178" s="167"/>
      <c r="EA178" s="167"/>
      <c r="EB178" s="167"/>
      <c r="EC178" s="167"/>
      <c r="ED178" s="167"/>
      <c r="EE178" s="167"/>
      <c r="EF178" s="167"/>
      <c r="EG178" s="167"/>
      <c r="EH178" s="167"/>
      <c r="EI178" s="167"/>
      <c r="EJ178" s="167"/>
      <c r="EK178" s="167"/>
      <c r="EL178" s="167"/>
      <c r="EM178" s="167"/>
      <c r="EN178" s="167"/>
      <c r="EO178" s="167"/>
      <c r="EP178" s="167"/>
      <c r="EQ178" s="167"/>
      <c r="ER178" s="167"/>
      <c r="ES178" s="167"/>
      <c r="ET178" s="167"/>
      <c r="EU178" s="167"/>
      <c r="EV178" s="167"/>
      <c r="EW178" s="167"/>
      <c r="EX178" s="167"/>
      <c r="EY178" s="167"/>
      <c r="EZ178" s="167"/>
      <c r="FA178" s="167"/>
      <c r="FB178" s="167"/>
      <c r="FC178" s="167"/>
    </row>
    <row r="179" spans="2:159" s="292" customFormat="1" x14ac:dyDescent="0.2">
      <c r="B179" s="293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7"/>
      <c r="AT179" s="167"/>
      <c r="AU179" s="167"/>
      <c r="AV179" s="167"/>
      <c r="AW179" s="167"/>
      <c r="AX179" s="167"/>
      <c r="AY179" s="167"/>
      <c r="AZ179" s="167"/>
      <c r="BA179" s="167"/>
      <c r="BB179" s="167"/>
      <c r="BC179" s="167"/>
      <c r="BD179" s="167"/>
      <c r="BE179" s="167"/>
      <c r="BF179" s="167"/>
      <c r="BG179" s="167"/>
      <c r="BH179" s="167"/>
      <c r="BI179" s="167"/>
      <c r="BJ179" s="167"/>
      <c r="BK179" s="167"/>
      <c r="BL179" s="167"/>
      <c r="BM179" s="167"/>
      <c r="BN179" s="167"/>
      <c r="BO179" s="167"/>
      <c r="BP179" s="167"/>
      <c r="BQ179" s="167"/>
      <c r="BR179" s="167"/>
      <c r="BS179" s="167"/>
      <c r="BT179" s="167"/>
      <c r="BU179" s="167"/>
      <c r="BV179" s="167"/>
      <c r="BW179" s="167"/>
      <c r="BX179" s="167"/>
      <c r="BY179" s="167"/>
      <c r="BZ179" s="167"/>
      <c r="CA179" s="167"/>
      <c r="CB179" s="167"/>
      <c r="CC179" s="167"/>
      <c r="CD179" s="167"/>
      <c r="CE179" s="167"/>
      <c r="CF179" s="167"/>
      <c r="CG179" s="167"/>
      <c r="CH179" s="167"/>
      <c r="CI179" s="167"/>
      <c r="CJ179" s="167"/>
      <c r="CK179" s="167"/>
      <c r="CL179" s="167"/>
      <c r="CM179" s="167"/>
      <c r="CN179" s="167"/>
      <c r="CO179" s="167"/>
      <c r="CP179" s="167"/>
      <c r="CQ179" s="167"/>
      <c r="CR179" s="167"/>
      <c r="CS179" s="167"/>
      <c r="CT179" s="167"/>
      <c r="CU179" s="167"/>
      <c r="CV179" s="167"/>
      <c r="CW179" s="167"/>
      <c r="CX179" s="167"/>
      <c r="CY179" s="167"/>
      <c r="CZ179" s="167"/>
      <c r="DA179" s="167"/>
      <c r="DB179" s="167"/>
      <c r="DC179" s="167"/>
      <c r="DD179" s="167"/>
      <c r="DE179" s="167"/>
      <c r="DF179" s="167"/>
      <c r="DG179" s="167"/>
      <c r="DH179" s="167"/>
      <c r="DI179" s="167"/>
      <c r="DJ179" s="167"/>
      <c r="DK179" s="167"/>
      <c r="DL179" s="167"/>
      <c r="DM179" s="167"/>
      <c r="DN179" s="167"/>
      <c r="DO179" s="167"/>
      <c r="DP179" s="167"/>
      <c r="DQ179" s="167"/>
      <c r="DR179" s="167"/>
      <c r="DS179" s="167"/>
      <c r="DT179" s="167"/>
      <c r="DU179" s="167"/>
      <c r="DV179" s="167"/>
      <c r="DW179" s="167"/>
      <c r="DX179" s="167"/>
      <c r="DY179" s="167"/>
      <c r="DZ179" s="167"/>
      <c r="EA179" s="167"/>
      <c r="EB179" s="167"/>
      <c r="EC179" s="167"/>
      <c r="ED179" s="167"/>
      <c r="EE179" s="167"/>
      <c r="EF179" s="167"/>
      <c r="EG179" s="167"/>
      <c r="EH179" s="167"/>
      <c r="EI179" s="167"/>
      <c r="EJ179" s="167"/>
      <c r="EK179" s="167"/>
      <c r="EL179" s="167"/>
      <c r="EM179" s="167"/>
      <c r="EN179" s="167"/>
      <c r="EO179" s="167"/>
      <c r="EP179" s="167"/>
      <c r="EQ179" s="167"/>
      <c r="ER179" s="167"/>
      <c r="ES179" s="167"/>
      <c r="ET179" s="167"/>
      <c r="EU179" s="167"/>
      <c r="EV179" s="167"/>
      <c r="EW179" s="167"/>
      <c r="EX179" s="167"/>
      <c r="EY179" s="167"/>
      <c r="EZ179" s="167"/>
      <c r="FA179" s="167"/>
      <c r="FB179" s="167"/>
      <c r="FC179" s="167"/>
    </row>
    <row r="180" spans="2:159" s="292" customFormat="1" x14ac:dyDescent="0.2">
      <c r="B180" s="293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  <c r="AD180" s="167"/>
      <c r="AE180" s="167"/>
      <c r="AF180" s="167"/>
      <c r="AG180" s="167"/>
      <c r="AH180" s="167"/>
      <c r="AI180" s="167"/>
      <c r="AJ180" s="167"/>
      <c r="AK180" s="167"/>
      <c r="AL180" s="167"/>
      <c r="AM180" s="167"/>
      <c r="AN180" s="167"/>
      <c r="AO180" s="167"/>
      <c r="AP180" s="167"/>
      <c r="AQ180" s="167"/>
      <c r="AR180" s="167"/>
      <c r="AS180" s="167"/>
      <c r="AT180" s="167"/>
      <c r="AU180" s="167"/>
      <c r="AV180" s="167"/>
      <c r="AW180" s="167"/>
      <c r="AX180" s="167"/>
      <c r="AY180" s="167"/>
      <c r="AZ180" s="167"/>
      <c r="BA180" s="167"/>
      <c r="BB180" s="167"/>
      <c r="BC180" s="167"/>
      <c r="BD180" s="167"/>
      <c r="BE180" s="167"/>
      <c r="BF180" s="167"/>
      <c r="BG180" s="167"/>
      <c r="BH180" s="167"/>
      <c r="BI180" s="167"/>
      <c r="BJ180" s="167"/>
      <c r="BK180" s="167"/>
      <c r="BL180" s="167"/>
      <c r="BM180" s="167"/>
      <c r="BN180" s="167"/>
      <c r="BO180" s="167"/>
      <c r="BP180" s="167"/>
      <c r="BQ180" s="167"/>
      <c r="BR180" s="167"/>
      <c r="BS180" s="167"/>
      <c r="BT180" s="167"/>
      <c r="BU180" s="167"/>
      <c r="BV180" s="167"/>
      <c r="BW180" s="167"/>
      <c r="BX180" s="167"/>
      <c r="BY180" s="167"/>
      <c r="BZ180" s="167"/>
      <c r="CA180" s="167"/>
      <c r="CB180" s="167"/>
      <c r="CC180" s="167"/>
      <c r="CD180" s="167"/>
      <c r="CE180" s="167"/>
      <c r="CF180" s="167"/>
      <c r="CG180" s="167"/>
      <c r="CH180" s="167"/>
      <c r="CI180" s="167"/>
      <c r="CJ180" s="167"/>
      <c r="CK180" s="167"/>
      <c r="CL180" s="167"/>
      <c r="CM180" s="167"/>
      <c r="CN180" s="167"/>
      <c r="CO180" s="167"/>
      <c r="CP180" s="167"/>
      <c r="CQ180" s="167"/>
      <c r="CR180" s="167"/>
      <c r="CS180" s="167"/>
      <c r="CT180" s="167"/>
      <c r="CU180" s="167"/>
      <c r="CV180" s="167"/>
      <c r="CW180" s="167"/>
      <c r="CX180" s="167"/>
      <c r="CY180" s="167"/>
      <c r="CZ180" s="167"/>
      <c r="DA180" s="167"/>
      <c r="DB180" s="167"/>
      <c r="DC180" s="167"/>
      <c r="DD180" s="167"/>
      <c r="DE180" s="167"/>
      <c r="DF180" s="167"/>
      <c r="DG180" s="167"/>
      <c r="DH180" s="167"/>
      <c r="DI180" s="167"/>
      <c r="DJ180" s="167"/>
      <c r="DK180" s="167"/>
      <c r="DL180" s="167"/>
      <c r="DM180" s="167"/>
      <c r="DN180" s="167"/>
      <c r="DO180" s="167"/>
      <c r="DP180" s="167"/>
      <c r="DQ180" s="167"/>
      <c r="DR180" s="167"/>
      <c r="DS180" s="167"/>
      <c r="DT180" s="167"/>
      <c r="DU180" s="167"/>
      <c r="DV180" s="167"/>
      <c r="DW180" s="167"/>
      <c r="DX180" s="167"/>
      <c r="DY180" s="167"/>
      <c r="DZ180" s="167"/>
      <c r="EA180" s="167"/>
      <c r="EB180" s="167"/>
      <c r="EC180" s="167"/>
      <c r="ED180" s="167"/>
      <c r="EE180" s="167"/>
      <c r="EF180" s="167"/>
      <c r="EG180" s="167"/>
      <c r="EH180" s="167"/>
      <c r="EI180" s="167"/>
      <c r="EJ180" s="167"/>
      <c r="EK180" s="167"/>
      <c r="EL180" s="167"/>
      <c r="EM180" s="167"/>
      <c r="EN180" s="167"/>
      <c r="EO180" s="167"/>
      <c r="EP180" s="167"/>
      <c r="EQ180" s="167"/>
      <c r="ER180" s="167"/>
      <c r="ES180" s="167"/>
      <c r="ET180" s="167"/>
      <c r="EU180" s="167"/>
      <c r="EV180" s="167"/>
      <c r="EW180" s="167"/>
      <c r="EX180" s="167"/>
      <c r="EY180" s="167"/>
      <c r="EZ180" s="167"/>
      <c r="FA180" s="167"/>
      <c r="FB180" s="167"/>
      <c r="FC180" s="167"/>
    </row>
    <row r="181" spans="2:159" s="292" customFormat="1" x14ac:dyDescent="0.2">
      <c r="B181" s="293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67"/>
      <c r="AT181" s="167"/>
      <c r="AU181" s="167"/>
      <c r="AV181" s="167"/>
      <c r="AW181" s="167"/>
      <c r="AX181" s="167"/>
      <c r="AY181" s="167"/>
      <c r="AZ181" s="167"/>
      <c r="BA181" s="167"/>
      <c r="BB181" s="167"/>
      <c r="BC181" s="167"/>
      <c r="BD181" s="167"/>
      <c r="BE181" s="167"/>
      <c r="BF181" s="167"/>
      <c r="BG181" s="167"/>
      <c r="BH181" s="167"/>
      <c r="BI181" s="167"/>
      <c r="BJ181" s="167"/>
      <c r="BK181" s="167"/>
      <c r="BL181" s="167"/>
      <c r="BM181" s="167"/>
      <c r="BN181" s="167"/>
      <c r="BO181" s="167"/>
      <c r="BP181" s="167"/>
      <c r="BQ181" s="167"/>
      <c r="BR181" s="167"/>
      <c r="BS181" s="167"/>
      <c r="BT181" s="167"/>
      <c r="BU181" s="167"/>
      <c r="BV181" s="167"/>
      <c r="BW181" s="167"/>
      <c r="BX181" s="167"/>
      <c r="BY181" s="167"/>
      <c r="BZ181" s="167"/>
      <c r="CA181" s="167"/>
      <c r="CB181" s="167"/>
      <c r="CC181" s="167"/>
      <c r="CD181" s="167"/>
      <c r="CE181" s="167"/>
      <c r="CF181" s="167"/>
      <c r="CG181" s="167"/>
      <c r="CH181" s="167"/>
      <c r="CI181" s="167"/>
      <c r="CJ181" s="167"/>
      <c r="CK181" s="167"/>
      <c r="CL181" s="167"/>
      <c r="CM181" s="167"/>
      <c r="CN181" s="167"/>
      <c r="CO181" s="167"/>
      <c r="CP181" s="167"/>
      <c r="CQ181" s="167"/>
      <c r="CR181" s="167"/>
      <c r="CS181" s="167"/>
      <c r="CT181" s="167"/>
      <c r="CU181" s="167"/>
      <c r="CV181" s="167"/>
      <c r="CW181" s="167"/>
      <c r="CX181" s="167"/>
      <c r="CY181" s="167"/>
      <c r="CZ181" s="167"/>
      <c r="DA181" s="167"/>
      <c r="DB181" s="167"/>
      <c r="DC181" s="167"/>
      <c r="DD181" s="167"/>
      <c r="DE181" s="167"/>
      <c r="DF181" s="167"/>
      <c r="DG181" s="167"/>
      <c r="DH181" s="167"/>
      <c r="DI181" s="167"/>
      <c r="DJ181" s="167"/>
      <c r="DK181" s="167"/>
      <c r="DL181" s="167"/>
      <c r="DM181" s="167"/>
      <c r="DN181" s="167"/>
      <c r="DO181" s="167"/>
      <c r="DP181" s="167"/>
      <c r="DQ181" s="167"/>
      <c r="DR181" s="167"/>
      <c r="DS181" s="167"/>
      <c r="DT181" s="167"/>
      <c r="DU181" s="167"/>
      <c r="DV181" s="167"/>
      <c r="DW181" s="167"/>
      <c r="DX181" s="167"/>
      <c r="DY181" s="167"/>
      <c r="DZ181" s="167"/>
      <c r="EA181" s="167"/>
      <c r="EB181" s="167"/>
      <c r="EC181" s="167"/>
      <c r="ED181" s="167"/>
      <c r="EE181" s="167"/>
      <c r="EF181" s="167"/>
      <c r="EG181" s="167"/>
      <c r="EH181" s="167"/>
      <c r="EI181" s="167"/>
      <c r="EJ181" s="167"/>
      <c r="EK181" s="167"/>
      <c r="EL181" s="167"/>
      <c r="EM181" s="167"/>
      <c r="EN181" s="167"/>
      <c r="EO181" s="167"/>
      <c r="EP181" s="167"/>
      <c r="EQ181" s="167"/>
      <c r="ER181" s="167"/>
      <c r="ES181" s="167"/>
      <c r="ET181" s="167"/>
      <c r="EU181" s="167"/>
      <c r="EV181" s="167"/>
      <c r="EW181" s="167"/>
      <c r="EX181" s="167"/>
      <c r="EY181" s="167"/>
      <c r="EZ181" s="167"/>
      <c r="FA181" s="167"/>
      <c r="FB181" s="167"/>
      <c r="FC181" s="167"/>
    </row>
    <row r="182" spans="2:159" s="292" customFormat="1" x14ac:dyDescent="0.2">
      <c r="B182" s="293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67"/>
      <c r="AZ182" s="167"/>
      <c r="BA182" s="167"/>
      <c r="BB182" s="167"/>
      <c r="BC182" s="167"/>
      <c r="BD182" s="167"/>
      <c r="BE182" s="167"/>
      <c r="BF182" s="167"/>
      <c r="BG182" s="167"/>
      <c r="BH182" s="167"/>
      <c r="BI182" s="167"/>
      <c r="BJ182" s="167"/>
      <c r="BK182" s="167"/>
      <c r="BL182" s="167"/>
      <c r="BM182" s="167"/>
      <c r="BN182" s="167"/>
      <c r="BO182" s="167"/>
      <c r="BP182" s="167"/>
      <c r="BQ182" s="167"/>
      <c r="BR182" s="167"/>
      <c r="BS182" s="167"/>
      <c r="BT182" s="167"/>
      <c r="BU182" s="167"/>
      <c r="BV182" s="167"/>
      <c r="BW182" s="167"/>
      <c r="BX182" s="167"/>
      <c r="BY182" s="167"/>
      <c r="BZ182" s="167"/>
      <c r="CA182" s="167"/>
      <c r="CB182" s="167"/>
      <c r="CC182" s="167"/>
      <c r="CD182" s="167"/>
      <c r="CE182" s="167"/>
      <c r="CF182" s="167"/>
      <c r="CG182" s="167"/>
      <c r="CH182" s="167"/>
      <c r="CI182" s="167"/>
      <c r="CJ182" s="167"/>
      <c r="CK182" s="167"/>
      <c r="CL182" s="167"/>
      <c r="CM182" s="167"/>
      <c r="CN182" s="167"/>
      <c r="CO182" s="167"/>
      <c r="CP182" s="167"/>
      <c r="CQ182" s="167"/>
      <c r="CR182" s="167"/>
      <c r="CS182" s="167"/>
      <c r="CT182" s="167"/>
      <c r="CU182" s="167"/>
      <c r="CV182" s="167"/>
      <c r="CW182" s="167"/>
      <c r="CX182" s="167"/>
      <c r="CY182" s="167"/>
      <c r="CZ182" s="167"/>
      <c r="DA182" s="167"/>
      <c r="DB182" s="167"/>
      <c r="DC182" s="167"/>
      <c r="DD182" s="167"/>
      <c r="DE182" s="167"/>
      <c r="DF182" s="167"/>
      <c r="DG182" s="167"/>
      <c r="DH182" s="167"/>
      <c r="DI182" s="167"/>
      <c r="DJ182" s="167"/>
      <c r="DK182" s="167"/>
      <c r="DL182" s="167"/>
      <c r="DM182" s="167"/>
      <c r="DN182" s="167"/>
      <c r="DO182" s="167"/>
      <c r="DP182" s="167"/>
      <c r="DQ182" s="167"/>
      <c r="DR182" s="167"/>
      <c r="DS182" s="167"/>
      <c r="DT182" s="167"/>
      <c r="DU182" s="167"/>
      <c r="DV182" s="167"/>
      <c r="DW182" s="167"/>
      <c r="DX182" s="167"/>
      <c r="DY182" s="167"/>
      <c r="DZ182" s="167"/>
      <c r="EA182" s="167"/>
      <c r="EB182" s="167"/>
      <c r="EC182" s="167"/>
      <c r="ED182" s="167"/>
      <c r="EE182" s="167"/>
      <c r="EF182" s="167"/>
      <c r="EG182" s="167"/>
      <c r="EH182" s="167"/>
      <c r="EI182" s="167"/>
      <c r="EJ182" s="167"/>
      <c r="EK182" s="167"/>
      <c r="EL182" s="167"/>
      <c r="EM182" s="167"/>
      <c r="EN182" s="167"/>
      <c r="EO182" s="167"/>
      <c r="EP182" s="167"/>
      <c r="EQ182" s="167"/>
      <c r="ER182" s="167"/>
      <c r="ES182" s="167"/>
      <c r="ET182" s="167"/>
      <c r="EU182" s="167"/>
      <c r="EV182" s="167"/>
      <c r="EW182" s="167"/>
      <c r="EX182" s="167"/>
      <c r="EY182" s="167"/>
      <c r="EZ182" s="167"/>
      <c r="FA182" s="167"/>
      <c r="FB182" s="167"/>
      <c r="FC182" s="167"/>
    </row>
    <row r="183" spans="2:159" s="292" customFormat="1" x14ac:dyDescent="0.2">
      <c r="B183" s="293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  <c r="BC183" s="167"/>
      <c r="BD183" s="167"/>
      <c r="BE183" s="167"/>
      <c r="BF183" s="167"/>
      <c r="BG183" s="167"/>
      <c r="BH183" s="167"/>
      <c r="BI183" s="167"/>
      <c r="BJ183" s="167"/>
      <c r="BK183" s="167"/>
      <c r="BL183" s="167"/>
      <c r="BM183" s="167"/>
      <c r="BN183" s="167"/>
      <c r="BO183" s="167"/>
      <c r="BP183" s="167"/>
      <c r="BQ183" s="167"/>
      <c r="BR183" s="167"/>
      <c r="BS183" s="167"/>
      <c r="BT183" s="167"/>
      <c r="BU183" s="167"/>
      <c r="BV183" s="167"/>
      <c r="BW183" s="167"/>
      <c r="BX183" s="167"/>
      <c r="BY183" s="167"/>
      <c r="BZ183" s="167"/>
      <c r="CA183" s="167"/>
      <c r="CB183" s="167"/>
      <c r="CC183" s="167"/>
      <c r="CD183" s="167"/>
      <c r="CE183" s="167"/>
      <c r="CF183" s="167"/>
      <c r="CG183" s="167"/>
      <c r="CH183" s="167"/>
      <c r="CI183" s="167"/>
      <c r="CJ183" s="167"/>
      <c r="CK183" s="167"/>
      <c r="CL183" s="167"/>
      <c r="CM183" s="167"/>
      <c r="CN183" s="167"/>
      <c r="CO183" s="167"/>
      <c r="CP183" s="167"/>
      <c r="CQ183" s="167"/>
      <c r="CR183" s="167"/>
      <c r="CS183" s="167"/>
      <c r="CT183" s="167"/>
      <c r="CU183" s="167"/>
      <c r="CV183" s="167"/>
      <c r="CW183" s="167"/>
      <c r="CX183" s="167"/>
      <c r="CY183" s="167"/>
      <c r="CZ183" s="167"/>
      <c r="DA183" s="167"/>
      <c r="DB183" s="167"/>
      <c r="DC183" s="167"/>
      <c r="DD183" s="167"/>
      <c r="DE183" s="167"/>
      <c r="DF183" s="167"/>
      <c r="DG183" s="167"/>
      <c r="DH183" s="167"/>
      <c r="DI183" s="167"/>
      <c r="DJ183" s="167"/>
      <c r="DK183" s="167"/>
      <c r="DL183" s="167"/>
      <c r="DM183" s="167"/>
      <c r="DN183" s="167"/>
      <c r="DO183" s="167"/>
      <c r="DP183" s="167"/>
      <c r="DQ183" s="167"/>
      <c r="DR183" s="167"/>
      <c r="DS183" s="167"/>
      <c r="DT183" s="167"/>
      <c r="DU183" s="167"/>
      <c r="DV183" s="167"/>
      <c r="DW183" s="167"/>
      <c r="DX183" s="167"/>
      <c r="DY183" s="167"/>
      <c r="DZ183" s="167"/>
      <c r="EA183" s="167"/>
      <c r="EB183" s="167"/>
      <c r="EC183" s="167"/>
      <c r="ED183" s="167"/>
      <c r="EE183" s="167"/>
      <c r="EF183" s="167"/>
      <c r="EG183" s="167"/>
      <c r="EH183" s="167"/>
      <c r="EI183" s="167"/>
      <c r="EJ183" s="167"/>
      <c r="EK183" s="167"/>
      <c r="EL183" s="167"/>
      <c r="EM183" s="167"/>
      <c r="EN183" s="167"/>
      <c r="EO183" s="167"/>
      <c r="EP183" s="167"/>
      <c r="EQ183" s="167"/>
      <c r="ER183" s="167"/>
      <c r="ES183" s="167"/>
      <c r="ET183" s="167"/>
      <c r="EU183" s="167"/>
      <c r="EV183" s="167"/>
      <c r="EW183" s="167"/>
      <c r="EX183" s="167"/>
      <c r="EY183" s="167"/>
      <c r="EZ183" s="167"/>
      <c r="FA183" s="167"/>
      <c r="FB183" s="167"/>
      <c r="FC183" s="167"/>
    </row>
    <row r="184" spans="2:159" s="292" customFormat="1" x14ac:dyDescent="0.2">
      <c r="B184" s="293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7"/>
      <c r="BR184" s="167"/>
      <c r="BS184" s="167"/>
      <c r="BT184" s="167"/>
      <c r="BU184" s="167"/>
      <c r="BV184" s="167"/>
      <c r="BW184" s="167"/>
      <c r="BX184" s="167"/>
      <c r="BY184" s="167"/>
      <c r="BZ184" s="167"/>
      <c r="CA184" s="167"/>
      <c r="CB184" s="167"/>
      <c r="CC184" s="167"/>
      <c r="CD184" s="167"/>
      <c r="CE184" s="167"/>
      <c r="CF184" s="167"/>
      <c r="CG184" s="167"/>
      <c r="CH184" s="167"/>
      <c r="CI184" s="167"/>
      <c r="CJ184" s="167"/>
      <c r="CK184" s="167"/>
      <c r="CL184" s="167"/>
      <c r="CM184" s="167"/>
      <c r="CN184" s="167"/>
      <c r="CO184" s="167"/>
      <c r="CP184" s="167"/>
      <c r="CQ184" s="167"/>
      <c r="CR184" s="167"/>
      <c r="CS184" s="167"/>
      <c r="CT184" s="167"/>
      <c r="CU184" s="167"/>
      <c r="CV184" s="167"/>
      <c r="CW184" s="167"/>
      <c r="CX184" s="167"/>
      <c r="CY184" s="167"/>
      <c r="CZ184" s="167"/>
      <c r="DA184" s="167"/>
      <c r="DB184" s="167"/>
      <c r="DC184" s="167"/>
      <c r="DD184" s="167"/>
      <c r="DE184" s="167"/>
      <c r="DF184" s="167"/>
      <c r="DG184" s="167"/>
      <c r="DH184" s="167"/>
      <c r="DI184" s="167"/>
      <c r="DJ184" s="167"/>
      <c r="DK184" s="167"/>
      <c r="DL184" s="167"/>
      <c r="DM184" s="167"/>
      <c r="DN184" s="167"/>
      <c r="DO184" s="167"/>
      <c r="DP184" s="167"/>
      <c r="DQ184" s="167"/>
      <c r="DR184" s="167"/>
      <c r="DS184" s="167"/>
      <c r="DT184" s="167"/>
      <c r="DU184" s="167"/>
      <c r="DV184" s="167"/>
      <c r="DW184" s="167"/>
      <c r="DX184" s="167"/>
      <c r="DY184" s="167"/>
      <c r="DZ184" s="167"/>
      <c r="EA184" s="167"/>
      <c r="EB184" s="167"/>
      <c r="EC184" s="167"/>
      <c r="ED184" s="167"/>
      <c r="EE184" s="167"/>
      <c r="EF184" s="167"/>
      <c r="EG184" s="167"/>
      <c r="EH184" s="167"/>
      <c r="EI184" s="167"/>
      <c r="EJ184" s="167"/>
      <c r="EK184" s="167"/>
      <c r="EL184" s="167"/>
      <c r="EM184" s="167"/>
      <c r="EN184" s="167"/>
      <c r="EO184" s="167"/>
      <c r="EP184" s="167"/>
      <c r="EQ184" s="167"/>
      <c r="ER184" s="167"/>
      <c r="ES184" s="167"/>
      <c r="ET184" s="167"/>
      <c r="EU184" s="167"/>
      <c r="EV184" s="167"/>
      <c r="EW184" s="167"/>
      <c r="EX184" s="167"/>
      <c r="EY184" s="167"/>
      <c r="EZ184" s="167"/>
      <c r="FA184" s="167"/>
      <c r="FB184" s="167"/>
      <c r="FC184" s="167"/>
    </row>
    <row r="185" spans="2:159" s="292" customFormat="1" x14ac:dyDescent="0.2">
      <c r="B185" s="293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  <c r="AQ185" s="167"/>
      <c r="AR185" s="167"/>
      <c r="AS185" s="167"/>
      <c r="AT185" s="167"/>
      <c r="AU185" s="167"/>
      <c r="AV185" s="167"/>
      <c r="AW185" s="167"/>
      <c r="AX185" s="167"/>
      <c r="AY185" s="167"/>
      <c r="AZ185" s="167"/>
      <c r="BA185" s="167"/>
      <c r="BB185" s="167"/>
      <c r="BC185" s="167"/>
      <c r="BD185" s="167"/>
      <c r="BE185" s="167"/>
      <c r="BF185" s="167"/>
      <c r="BG185" s="167"/>
      <c r="BH185" s="167"/>
      <c r="BI185" s="167"/>
      <c r="BJ185" s="167"/>
      <c r="BK185" s="167"/>
      <c r="BL185" s="167"/>
      <c r="BM185" s="167"/>
      <c r="BN185" s="167"/>
      <c r="BO185" s="167"/>
      <c r="BP185" s="167"/>
      <c r="BQ185" s="167"/>
      <c r="BR185" s="167"/>
      <c r="BS185" s="167"/>
      <c r="BT185" s="167"/>
      <c r="BU185" s="167"/>
      <c r="BV185" s="167"/>
      <c r="BW185" s="167"/>
      <c r="BX185" s="167"/>
      <c r="BY185" s="167"/>
      <c r="BZ185" s="167"/>
      <c r="CA185" s="167"/>
      <c r="CB185" s="167"/>
      <c r="CC185" s="167"/>
      <c r="CD185" s="167"/>
      <c r="CE185" s="167"/>
      <c r="CF185" s="167"/>
      <c r="CG185" s="167"/>
      <c r="CH185" s="167"/>
      <c r="CI185" s="167"/>
      <c r="CJ185" s="167"/>
      <c r="CK185" s="167"/>
      <c r="CL185" s="167"/>
      <c r="CM185" s="167"/>
      <c r="CN185" s="167"/>
      <c r="CO185" s="167"/>
      <c r="CP185" s="167"/>
      <c r="CQ185" s="167"/>
      <c r="CR185" s="167"/>
      <c r="CS185" s="167"/>
      <c r="CT185" s="167"/>
      <c r="CU185" s="167"/>
      <c r="CV185" s="167"/>
      <c r="CW185" s="167"/>
      <c r="CX185" s="167"/>
      <c r="CY185" s="167"/>
      <c r="CZ185" s="167"/>
      <c r="DA185" s="167"/>
      <c r="DB185" s="167"/>
      <c r="DC185" s="167"/>
      <c r="DD185" s="167"/>
      <c r="DE185" s="167"/>
      <c r="DF185" s="167"/>
      <c r="DG185" s="167"/>
      <c r="DH185" s="167"/>
      <c r="DI185" s="167"/>
      <c r="DJ185" s="167"/>
      <c r="DK185" s="167"/>
      <c r="DL185" s="167"/>
      <c r="DM185" s="167"/>
      <c r="DN185" s="167"/>
      <c r="DO185" s="167"/>
      <c r="DP185" s="167"/>
      <c r="DQ185" s="167"/>
      <c r="DR185" s="167"/>
      <c r="DS185" s="167"/>
      <c r="DT185" s="167"/>
      <c r="DU185" s="167"/>
      <c r="DV185" s="167"/>
      <c r="DW185" s="167"/>
      <c r="DX185" s="167"/>
      <c r="DY185" s="167"/>
      <c r="DZ185" s="167"/>
      <c r="EA185" s="167"/>
      <c r="EB185" s="167"/>
      <c r="EC185" s="167"/>
      <c r="ED185" s="167"/>
      <c r="EE185" s="167"/>
      <c r="EF185" s="167"/>
      <c r="EG185" s="167"/>
      <c r="EH185" s="167"/>
      <c r="EI185" s="167"/>
      <c r="EJ185" s="167"/>
      <c r="EK185" s="167"/>
      <c r="EL185" s="167"/>
      <c r="EM185" s="167"/>
      <c r="EN185" s="167"/>
      <c r="EO185" s="167"/>
      <c r="EP185" s="167"/>
      <c r="EQ185" s="167"/>
      <c r="ER185" s="167"/>
      <c r="ES185" s="167"/>
      <c r="ET185" s="167"/>
      <c r="EU185" s="167"/>
      <c r="EV185" s="167"/>
      <c r="EW185" s="167"/>
      <c r="EX185" s="167"/>
      <c r="EY185" s="167"/>
      <c r="EZ185" s="167"/>
      <c r="FA185" s="167"/>
      <c r="FB185" s="167"/>
      <c r="FC185" s="167"/>
    </row>
    <row r="186" spans="2:159" s="292" customFormat="1" x14ac:dyDescent="0.2">
      <c r="B186" s="293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167"/>
      <c r="AQ186" s="167"/>
      <c r="AR186" s="167"/>
      <c r="AS186" s="167"/>
      <c r="AT186" s="167"/>
      <c r="AU186" s="167"/>
      <c r="AV186" s="167"/>
      <c r="AW186" s="167"/>
      <c r="AX186" s="167"/>
      <c r="AY186" s="167"/>
      <c r="AZ186" s="167"/>
      <c r="BA186" s="167"/>
      <c r="BB186" s="167"/>
      <c r="BC186" s="167"/>
      <c r="BD186" s="167"/>
      <c r="BE186" s="167"/>
      <c r="BF186" s="167"/>
      <c r="BG186" s="167"/>
      <c r="BH186" s="167"/>
      <c r="BI186" s="167"/>
      <c r="BJ186" s="167"/>
      <c r="BK186" s="167"/>
      <c r="BL186" s="167"/>
      <c r="BM186" s="167"/>
      <c r="BN186" s="167"/>
      <c r="BO186" s="167"/>
      <c r="BP186" s="167"/>
      <c r="BQ186" s="167"/>
      <c r="BR186" s="167"/>
      <c r="BS186" s="167"/>
      <c r="BT186" s="167"/>
      <c r="BU186" s="167"/>
      <c r="BV186" s="167"/>
      <c r="BW186" s="167"/>
      <c r="BX186" s="167"/>
      <c r="BY186" s="167"/>
      <c r="BZ186" s="167"/>
      <c r="CA186" s="167"/>
      <c r="CB186" s="167"/>
      <c r="CC186" s="167"/>
      <c r="CD186" s="167"/>
      <c r="CE186" s="167"/>
      <c r="CF186" s="167"/>
      <c r="CG186" s="167"/>
      <c r="CH186" s="167"/>
      <c r="CI186" s="167"/>
      <c r="CJ186" s="167"/>
      <c r="CK186" s="167"/>
      <c r="CL186" s="167"/>
      <c r="CM186" s="167"/>
      <c r="CN186" s="167"/>
      <c r="CO186" s="167"/>
      <c r="CP186" s="167"/>
      <c r="CQ186" s="167"/>
      <c r="CR186" s="167"/>
      <c r="CS186" s="167"/>
      <c r="CT186" s="167"/>
      <c r="CU186" s="167"/>
      <c r="CV186" s="167"/>
      <c r="CW186" s="167"/>
      <c r="CX186" s="167"/>
      <c r="CY186" s="167"/>
      <c r="CZ186" s="167"/>
      <c r="DA186" s="167"/>
      <c r="DB186" s="167"/>
      <c r="DC186" s="167"/>
      <c r="DD186" s="167"/>
      <c r="DE186" s="167"/>
      <c r="DF186" s="167"/>
      <c r="DG186" s="167"/>
      <c r="DH186" s="167"/>
      <c r="DI186" s="167"/>
      <c r="DJ186" s="167"/>
      <c r="DK186" s="167"/>
      <c r="DL186" s="167"/>
      <c r="DM186" s="167"/>
      <c r="DN186" s="167"/>
      <c r="DO186" s="167"/>
      <c r="DP186" s="167"/>
      <c r="DQ186" s="167"/>
      <c r="DR186" s="167"/>
      <c r="DS186" s="167"/>
      <c r="DT186" s="167"/>
      <c r="DU186" s="167"/>
      <c r="DV186" s="167"/>
      <c r="DW186" s="167"/>
      <c r="DX186" s="167"/>
      <c r="DY186" s="167"/>
      <c r="DZ186" s="167"/>
      <c r="EA186" s="167"/>
      <c r="EB186" s="167"/>
      <c r="EC186" s="167"/>
      <c r="ED186" s="167"/>
      <c r="EE186" s="167"/>
      <c r="EF186" s="167"/>
      <c r="EG186" s="167"/>
      <c r="EH186" s="167"/>
      <c r="EI186" s="167"/>
      <c r="EJ186" s="167"/>
      <c r="EK186" s="167"/>
      <c r="EL186" s="167"/>
      <c r="EM186" s="167"/>
      <c r="EN186" s="167"/>
      <c r="EO186" s="167"/>
      <c r="EP186" s="167"/>
      <c r="EQ186" s="167"/>
      <c r="ER186" s="167"/>
      <c r="ES186" s="167"/>
      <c r="ET186" s="167"/>
      <c r="EU186" s="167"/>
      <c r="EV186" s="167"/>
      <c r="EW186" s="167"/>
      <c r="EX186" s="167"/>
      <c r="EY186" s="167"/>
      <c r="EZ186" s="167"/>
      <c r="FA186" s="167"/>
      <c r="FB186" s="167"/>
      <c r="FC186" s="167"/>
    </row>
    <row r="187" spans="2:159" s="292" customFormat="1" x14ac:dyDescent="0.2">
      <c r="B187" s="293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67"/>
      <c r="AI187" s="167"/>
      <c r="AJ187" s="167"/>
      <c r="AK187" s="167"/>
      <c r="AL187" s="167"/>
      <c r="AM187" s="167"/>
      <c r="AN187" s="167"/>
      <c r="AO187" s="167"/>
      <c r="AP187" s="167"/>
      <c r="AQ187" s="167"/>
      <c r="AR187" s="167"/>
      <c r="AS187" s="167"/>
      <c r="AT187" s="167"/>
      <c r="AU187" s="167"/>
      <c r="AV187" s="167"/>
      <c r="AW187" s="167"/>
      <c r="AX187" s="167"/>
      <c r="AY187" s="167"/>
      <c r="AZ187" s="167"/>
      <c r="BA187" s="167"/>
      <c r="BB187" s="167"/>
      <c r="BC187" s="167"/>
      <c r="BD187" s="167"/>
      <c r="BE187" s="167"/>
      <c r="BF187" s="167"/>
      <c r="BG187" s="167"/>
      <c r="BH187" s="167"/>
      <c r="BI187" s="167"/>
      <c r="BJ187" s="167"/>
      <c r="BK187" s="167"/>
      <c r="BL187" s="167"/>
      <c r="BM187" s="167"/>
      <c r="BN187" s="167"/>
      <c r="BO187" s="167"/>
      <c r="BP187" s="167"/>
      <c r="BQ187" s="167"/>
      <c r="BR187" s="167"/>
      <c r="BS187" s="167"/>
      <c r="BT187" s="167"/>
      <c r="BU187" s="167"/>
      <c r="BV187" s="167"/>
      <c r="BW187" s="167"/>
      <c r="BX187" s="167"/>
      <c r="BY187" s="167"/>
      <c r="BZ187" s="167"/>
      <c r="CA187" s="167"/>
      <c r="CB187" s="167"/>
      <c r="CC187" s="167"/>
      <c r="CD187" s="167"/>
      <c r="CE187" s="167"/>
      <c r="CF187" s="167"/>
      <c r="CG187" s="167"/>
      <c r="CH187" s="167"/>
      <c r="CI187" s="167"/>
      <c r="CJ187" s="167"/>
      <c r="CK187" s="167"/>
      <c r="CL187" s="167"/>
      <c r="CM187" s="167"/>
      <c r="CN187" s="167"/>
      <c r="CO187" s="167"/>
      <c r="CP187" s="167"/>
      <c r="CQ187" s="167"/>
      <c r="CR187" s="167"/>
      <c r="CS187" s="167"/>
      <c r="CT187" s="167"/>
      <c r="CU187" s="167"/>
      <c r="CV187" s="167"/>
      <c r="CW187" s="167"/>
      <c r="CX187" s="167"/>
      <c r="CY187" s="167"/>
      <c r="CZ187" s="167"/>
      <c r="DA187" s="167"/>
      <c r="DB187" s="167"/>
      <c r="DC187" s="167"/>
      <c r="DD187" s="167"/>
      <c r="DE187" s="167"/>
      <c r="DF187" s="167"/>
      <c r="DG187" s="167"/>
      <c r="DH187" s="167"/>
      <c r="DI187" s="167"/>
      <c r="DJ187" s="167"/>
      <c r="DK187" s="167"/>
      <c r="DL187" s="167"/>
      <c r="DM187" s="167"/>
      <c r="DN187" s="167"/>
      <c r="DO187" s="167"/>
      <c r="DP187" s="167"/>
      <c r="DQ187" s="167"/>
      <c r="DR187" s="167"/>
      <c r="DS187" s="167"/>
      <c r="DT187" s="167"/>
      <c r="DU187" s="167"/>
      <c r="DV187" s="167"/>
      <c r="DW187" s="167"/>
      <c r="DX187" s="167"/>
      <c r="DY187" s="167"/>
      <c r="DZ187" s="167"/>
      <c r="EA187" s="167"/>
      <c r="EB187" s="167"/>
      <c r="EC187" s="167"/>
      <c r="ED187" s="167"/>
      <c r="EE187" s="167"/>
      <c r="EF187" s="167"/>
      <c r="EG187" s="167"/>
      <c r="EH187" s="167"/>
      <c r="EI187" s="167"/>
      <c r="EJ187" s="167"/>
      <c r="EK187" s="167"/>
      <c r="EL187" s="167"/>
      <c r="EM187" s="167"/>
      <c r="EN187" s="167"/>
      <c r="EO187" s="167"/>
      <c r="EP187" s="167"/>
      <c r="EQ187" s="167"/>
      <c r="ER187" s="167"/>
      <c r="ES187" s="167"/>
      <c r="ET187" s="167"/>
      <c r="EU187" s="167"/>
      <c r="EV187" s="167"/>
      <c r="EW187" s="167"/>
      <c r="EX187" s="167"/>
      <c r="EY187" s="167"/>
      <c r="EZ187" s="167"/>
      <c r="FA187" s="167"/>
      <c r="FB187" s="167"/>
      <c r="FC187" s="167"/>
    </row>
    <row r="188" spans="2:159" s="292" customFormat="1" x14ac:dyDescent="0.2">
      <c r="B188" s="293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67"/>
      <c r="AG188" s="167"/>
      <c r="AH188" s="167"/>
      <c r="AI188" s="167"/>
      <c r="AJ188" s="167"/>
      <c r="AK188" s="167"/>
      <c r="AL188" s="167"/>
      <c r="AM188" s="167"/>
      <c r="AN188" s="167"/>
      <c r="AO188" s="167"/>
      <c r="AP188" s="167"/>
      <c r="AQ188" s="167"/>
      <c r="AR188" s="167"/>
      <c r="AS188" s="167"/>
      <c r="AT188" s="167"/>
      <c r="AU188" s="167"/>
      <c r="AV188" s="167"/>
      <c r="AW188" s="167"/>
      <c r="AX188" s="167"/>
      <c r="AY188" s="167"/>
      <c r="AZ188" s="167"/>
      <c r="BA188" s="167"/>
      <c r="BB188" s="167"/>
      <c r="BC188" s="167"/>
      <c r="BD188" s="167"/>
      <c r="BE188" s="167"/>
      <c r="BF188" s="167"/>
      <c r="BG188" s="167"/>
      <c r="BH188" s="167"/>
      <c r="BI188" s="167"/>
      <c r="BJ188" s="167"/>
      <c r="BK188" s="167"/>
      <c r="BL188" s="167"/>
      <c r="BM188" s="167"/>
      <c r="BN188" s="167"/>
      <c r="BO188" s="167"/>
      <c r="BP188" s="167"/>
      <c r="BQ188" s="167"/>
      <c r="BR188" s="167"/>
      <c r="BS188" s="167"/>
      <c r="BT188" s="167"/>
      <c r="BU188" s="167"/>
      <c r="BV188" s="167"/>
      <c r="BW188" s="167"/>
      <c r="BX188" s="167"/>
      <c r="BY188" s="167"/>
      <c r="BZ188" s="167"/>
      <c r="CA188" s="167"/>
      <c r="CB188" s="167"/>
      <c r="CC188" s="167"/>
      <c r="CD188" s="167"/>
      <c r="CE188" s="167"/>
      <c r="CF188" s="167"/>
      <c r="CG188" s="167"/>
      <c r="CH188" s="167"/>
      <c r="CI188" s="167"/>
      <c r="CJ188" s="167"/>
      <c r="CK188" s="167"/>
      <c r="CL188" s="167"/>
      <c r="CM188" s="167"/>
      <c r="CN188" s="167"/>
      <c r="CO188" s="167"/>
      <c r="CP188" s="167"/>
      <c r="CQ188" s="167"/>
      <c r="CR188" s="167"/>
      <c r="CS188" s="167"/>
      <c r="CT188" s="167"/>
      <c r="CU188" s="167"/>
      <c r="CV188" s="167"/>
      <c r="CW188" s="167"/>
      <c r="CX188" s="167"/>
      <c r="CY188" s="167"/>
      <c r="CZ188" s="167"/>
      <c r="DA188" s="167"/>
      <c r="DB188" s="167"/>
      <c r="DC188" s="167"/>
      <c r="DD188" s="167"/>
      <c r="DE188" s="167"/>
      <c r="DF188" s="167"/>
      <c r="DG188" s="167"/>
      <c r="DH188" s="167"/>
      <c r="DI188" s="167"/>
      <c r="DJ188" s="167"/>
      <c r="DK188" s="167"/>
      <c r="DL188" s="167"/>
      <c r="DM188" s="167"/>
      <c r="DN188" s="167"/>
      <c r="DO188" s="167"/>
      <c r="DP188" s="167"/>
      <c r="DQ188" s="167"/>
      <c r="DR188" s="167"/>
      <c r="DS188" s="167"/>
      <c r="DT188" s="167"/>
      <c r="DU188" s="167"/>
      <c r="DV188" s="167"/>
      <c r="DW188" s="167"/>
      <c r="DX188" s="167"/>
      <c r="DY188" s="167"/>
      <c r="DZ188" s="167"/>
      <c r="EA188" s="167"/>
      <c r="EB188" s="167"/>
      <c r="EC188" s="167"/>
      <c r="ED188" s="167"/>
      <c r="EE188" s="167"/>
      <c r="EF188" s="167"/>
      <c r="EG188" s="167"/>
      <c r="EH188" s="167"/>
      <c r="EI188" s="167"/>
      <c r="EJ188" s="167"/>
      <c r="EK188" s="167"/>
      <c r="EL188" s="167"/>
      <c r="EM188" s="167"/>
      <c r="EN188" s="167"/>
      <c r="EO188" s="167"/>
      <c r="EP188" s="167"/>
      <c r="EQ188" s="167"/>
      <c r="ER188" s="167"/>
      <c r="ES188" s="167"/>
      <c r="ET188" s="167"/>
      <c r="EU188" s="167"/>
      <c r="EV188" s="167"/>
      <c r="EW188" s="167"/>
      <c r="EX188" s="167"/>
      <c r="EY188" s="167"/>
      <c r="EZ188" s="167"/>
      <c r="FA188" s="167"/>
      <c r="FB188" s="167"/>
      <c r="FC188" s="167"/>
    </row>
    <row r="189" spans="2:159" s="292" customFormat="1" x14ac:dyDescent="0.2">
      <c r="B189" s="293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7"/>
      <c r="AG189" s="167"/>
      <c r="AH189" s="167"/>
      <c r="AI189" s="167"/>
      <c r="AJ189" s="167"/>
      <c r="AK189" s="167"/>
      <c r="AL189" s="167"/>
      <c r="AM189" s="167"/>
      <c r="AN189" s="167"/>
      <c r="AO189" s="167"/>
      <c r="AP189" s="167"/>
      <c r="AQ189" s="167"/>
      <c r="AR189" s="167"/>
      <c r="AS189" s="167"/>
      <c r="AT189" s="167"/>
      <c r="AU189" s="167"/>
      <c r="AV189" s="167"/>
      <c r="AW189" s="167"/>
      <c r="AX189" s="167"/>
      <c r="AY189" s="167"/>
      <c r="AZ189" s="167"/>
      <c r="BA189" s="167"/>
      <c r="BB189" s="167"/>
      <c r="BC189" s="167"/>
      <c r="BD189" s="167"/>
      <c r="BE189" s="167"/>
      <c r="BF189" s="167"/>
      <c r="BG189" s="167"/>
      <c r="BH189" s="167"/>
      <c r="BI189" s="167"/>
      <c r="BJ189" s="167"/>
      <c r="BK189" s="167"/>
      <c r="BL189" s="167"/>
      <c r="BM189" s="167"/>
      <c r="BN189" s="167"/>
      <c r="BO189" s="167"/>
      <c r="BP189" s="167"/>
      <c r="BQ189" s="167"/>
      <c r="BR189" s="167"/>
      <c r="BS189" s="167"/>
      <c r="BT189" s="167"/>
      <c r="BU189" s="167"/>
      <c r="BV189" s="167"/>
      <c r="BW189" s="167"/>
      <c r="BX189" s="167"/>
      <c r="BY189" s="167"/>
      <c r="BZ189" s="167"/>
      <c r="CA189" s="167"/>
      <c r="CB189" s="167"/>
      <c r="CC189" s="167"/>
      <c r="CD189" s="167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167"/>
      <c r="CX189" s="167"/>
      <c r="CY189" s="167"/>
      <c r="CZ189" s="167"/>
      <c r="DA189" s="167"/>
      <c r="DB189" s="167"/>
      <c r="DC189" s="167"/>
      <c r="DD189" s="167"/>
      <c r="DE189" s="167"/>
      <c r="DF189" s="167"/>
      <c r="DG189" s="167"/>
      <c r="DH189" s="167"/>
      <c r="DI189" s="167"/>
      <c r="DJ189" s="167"/>
      <c r="DK189" s="167"/>
      <c r="DL189" s="167"/>
      <c r="DM189" s="167"/>
      <c r="DN189" s="167"/>
      <c r="DO189" s="167"/>
      <c r="DP189" s="167"/>
      <c r="DQ189" s="167"/>
      <c r="DR189" s="167"/>
      <c r="DS189" s="167"/>
      <c r="DT189" s="167"/>
      <c r="DU189" s="167"/>
      <c r="DV189" s="167"/>
      <c r="DW189" s="167"/>
      <c r="DX189" s="167"/>
      <c r="DY189" s="167"/>
      <c r="DZ189" s="167"/>
      <c r="EA189" s="167"/>
      <c r="EB189" s="167"/>
      <c r="EC189" s="167"/>
      <c r="ED189" s="167"/>
      <c r="EE189" s="167"/>
      <c r="EF189" s="167"/>
      <c r="EG189" s="167"/>
      <c r="EH189" s="167"/>
      <c r="EI189" s="167"/>
      <c r="EJ189" s="167"/>
      <c r="EK189" s="167"/>
      <c r="EL189" s="167"/>
      <c r="EM189" s="167"/>
      <c r="EN189" s="167"/>
      <c r="EO189" s="167"/>
      <c r="EP189" s="167"/>
      <c r="EQ189" s="167"/>
      <c r="ER189" s="167"/>
      <c r="ES189" s="167"/>
      <c r="ET189" s="167"/>
      <c r="EU189" s="167"/>
      <c r="EV189" s="167"/>
      <c r="EW189" s="167"/>
      <c r="EX189" s="167"/>
      <c r="EY189" s="167"/>
      <c r="EZ189" s="167"/>
      <c r="FA189" s="167"/>
      <c r="FB189" s="167"/>
      <c r="FC189" s="167"/>
    </row>
    <row r="190" spans="2:159" s="292" customFormat="1" x14ac:dyDescent="0.2">
      <c r="B190" s="293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  <c r="AQ190" s="167"/>
      <c r="AR190" s="167"/>
      <c r="AS190" s="167"/>
      <c r="AT190" s="167"/>
      <c r="AU190" s="167"/>
      <c r="AV190" s="167"/>
      <c r="AW190" s="167"/>
      <c r="AX190" s="167"/>
      <c r="AY190" s="167"/>
      <c r="AZ190" s="167"/>
      <c r="BA190" s="167"/>
      <c r="BB190" s="167"/>
      <c r="BC190" s="167"/>
      <c r="BD190" s="167"/>
      <c r="BE190" s="167"/>
      <c r="BF190" s="167"/>
      <c r="BG190" s="167"/>
      <c r="BH190" s="167"/>
      <c r="BI190" s="167"/>
      <c r="BJ190" s="167"/>
      <c r="BK190" s="167"/>
      <c r="BL190" s="167"/>
      <c r="BM190" s="167"/>
      <c r="BN190" s="167"/>
      <c r="BO190" s="167"/>
      <c r="BP190" s="167"/>
      <c r="BQ190" s="167"/>
      <c r="BR190" s="167"/>
      <c r="BS190" s="167"/>
      <c r="BT190" s="167"/>
      <c r="BU190" s="167"/>
      <c r="BV190" s="167"/>
      <c r="BW190" s="167"/>
      <c r="BX190" s="167"/>
      <c r="BY190" s="167"/>
      <c r="BZ190" s="167"/>
      <c r="CA190" s="167"/>
      <c r="CB190" s="167"/>
      <c r="CC190" s="167"/>
      <c r="CD190" s="167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167"/>
      <c r="CX190" s="167"/>
      <c r="CY190" s="167"/>
      <c r="CZ190" s="167"/>
      <c r="DA190" s="167"/>
      <c r="DB190" s="167"/>
      <c r="DC190" s="167"/>
      <c r="DD190" s="167"/>
      <c r="DE190" s="167"/>
      <c r="DF190" s="167"/>
      <c r="DG190" s="167"/>
      <c r="DH190" s="167"/>
      <c r="DI190" s="167"/>
      <c r="DJ190" s="167"/>
      <c r="DK190" s="167"/>
      <c r="DL190" s="167"/>
      <c r="DM190" s="167"/>
      <c r="DN190" s="167"/>
      <c r="DO190" s="167"/>
      <c r="DP190" s="167"/>
      <c r="DQ190" s="167"/>
      <c r="DR190" s="167"/>
      <c r="DS190" s="167"/>
      <c r="DT190" s="167"/>
      <c r="DU190" s="167"/>
      <c r="DV190" s="167"/>
      <c r="DW190" s="167"/>
      <c r="DX190" s="167"/>
      <c r="DY190" s="167"/>
      <c r="DZ190" s="167"/>
      <c r="EA190" s="167"/>
      <c r="EB190" s="167"/>
      <c r="EC190" s="167"/>
      <c r="ED190" s="167"/>
      <c r="EE190" s="167"/>
      <c r="EF190" s="167"/>
      <c r="EG190" s="167"/>
      <c r="EH190" s="167"/>
      <c r="EI190" s="167"/>
      <c r="EJ190" s="167"/>
      <c r="EK190" s="167"/>
      <c r="EL190" s="167"/>
      <c r="EM190" s="167"/>
      <c r="EN190" s="167"/>
      <c r="EO190" s="167"/>
      <c r="EP190" s="167"/>
      <c r="EQ190" s="167"/>
      <c r="ER190" s="167"/>
      <c r="ES190" s="167"/>
      <c r="ET190" s="167"/>
      <c r="EU190" s="167"/>
      <c r="EV190" s="167"/>
      <c r="EW190" s="167"/>
      <c r="EX190" s="167"/>
      <c r="EY190" s="167"/>
      <c r="EZ190" s="167"/>
      <c r="FA190" s="167"/>
      <c r="FB190" s="167"/>
      <c r="FC190" s="167"/>
    </row>
    <row r="191" spans="2:159" s="292" customFormat="1" x14ac:dyDescent="0.2">
      <c r="B191" s="293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67"/>
      <c r="AZ191" s="167"/>
      <c r="BA191" s="167"/>
      <c r="BB191" s="167"/>
      <c r="BC191" s="167"/>
      <c r="BD191" s="167"/>
      <c r="BE191" s="167"/>
      <c r="BF191" s="167"/>
      <c r="BG191" s="167"/>
      <c r="BH191" s="167"/>
      <c r="BI191" s="167"/>
      <c r="BJ191" s="167"/>
      <c r="BK191" s="167"/>
      <c r="BL191" s="167"/>
      <c r="BM191" s="167"/>
      <c r="BN191" s="167"/>
      <c r="BO191" s="167"/>
      <c r="BP191" s="167"/>
      <c r="BQ191" s="167"/>
      <c r="BR191" s="167"/>
      <c r="BS191" s="167"/>
      <c r="BT191" s="167"/>
      <c r="BU191" s="167"/>
      <c r="BV191" s="167"/>
      <c r="BW191" s="167"/>
      <c r="BX191" s="167"/>
      <c r="BY191" s="167"/>
      <c r="BZ191" s="167"/>
      <c r="CA191" s="167"/>
      <c r="CB191" s="167"/>
      <c r="CC191" s="167"/>
      <c r="CD191" s="167"/>
      <c r="CE191" s="167"/>
      <c r="CF191" s="167"/>
      <c r="CG191" s="167"/>
      <c r="CH191" s="167"/>
      <c r="CI191" s="167"/>
      <c r="CJ191" s="167"/>
      <c r="CK191" s="167"/>
      <c r="CL191" s="167"/>
      <c r="CM191" s="167"/>
      <c r="CN191" s="167"/>
      <c r="CO191" s="167"/>
      <c r="CP191" s="167"/>
      <c r="CQ191" s="167"/>
      <c r="CR191" s="167"/>
      <c r="CS191" s="167"/>
      <c r="CT191" s="167"/>
      <c r="CU191" s="167"/>
      <c r="CV191" s="167"/>
      <c r="CW191" s="167"/>
      <c r="CX191" s="167"/>
      <c r="CY191" s="167"/>
      <c r="CZ191" s="167"/>
      <c r="DA191" s="167"/>
      <c r="DB191" s="167"/>
      <c r="DC191" s="167"/>
      <c r="DD191" s="167"/>
      <c r="DE191" s="167"/>
      <c r="DF191" s="167"/>
      <c r="DG191" s="167"/>
      <c r="DH191" s="167"/>
      <c r="DI191" s="167"/>
      <c r="DJ191" s="167"/>
      <c r="DK191" s="167"/>
      <c r="DL191" s="167"/>
      <c r="DM191" s="167"/>
      <c r="DN191" s="167"/>
      <c r="DO191" s="167"/>
      <c r="DP191" s="167"/>
      <c r="DQ191" s="167"/>
      <c r="DR191" s="167"/>
      <c r="DS191" s="167"/>
      <c r="DT191" s="167"/>
      <c r="DU191" s="167"/>
      <c r="DV191" s="167"/>
      <c r="DW191" s="167"/>
      <c r="DX191" s="167"/>
      <c r="DY191" s="167"/>
      <c r="DZ191" s="167"/>
      <c r="EA191" s="167"/>
      <c r="EB191" s="167"/>
      <c r="EC191" s="167"/>
      <c r="ED191" s="167"/>
      <c r="EE191" s="167"/>
      <c r="EF191" s="167"/>
      <c r="EG191" s="167"/>
      <c r="EH191" s="167"/>
      <c r="EI191" s="167"/>
      <c r="EJ191" s="167"/>
      <c r="EK191" s="167"/>
      <c r="EL191" s="167"/>
      <c r="EM191" s="167"/>
      <c r="EN191" s="167"/>
      <c r="EO191" s="167"/>
      <c r="EP191" s="167"/>
      <c r="EQ191" s="167"/>
      <c r="ER191" s="167"/>
      <c r="ES191" s="167"/>
      <c r="ET191" s="167"/>
      <c r="EU191" s="167"/>
      <c r="EV191" s="167"/>
      <c r="EW191" s="167"/>
      <c r="EX191" s="167"/>
      <c r="EY191" s="167"/>
      <c r="EZ191" s="167"/>
      <c r="FA191" s="167"/>
      <c r="FB191" s="167"/>
      <c r="FC191" s="167"/>
    </row>
    <row r="192" spans="2:159" s="292" customFormat="1" x14ac:dyDescent="0.2">
      <c r="B192" s="293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7"/>
      <c r="BM192" s="167"/>
      <c r="BN192" s="167"/>
      <c r="BO192" s="167"/>
      <c r="BP192" s="167"/>
      <c r="BQ192" s="167"/>
      <c r="BR192" s="167"/>
      <c r="BS192" s="167"/>
      <c r="BT192" s="167"/>
      <c r="BU192" s="167"/>
      <c r="BV192" s="167"/>
      <c r="BW192" s="167"/>
      <c r="BX192" s="167"/>
      <c r="BY192" s="167"/>
      <c r="BZ192" s="167"/>
      <c r="CA192" s="167"/>
      <c r="CB192" s="167"/>
      <c r="CC192" s="167"/>
      <c r="CD192" s="167"/>
      <c r="CE192" s="167"/>
      <c r="CF192" s="167"/>
      <c r="CG192" s="167"/>
      <c r="CH192" s="167"/>
      <c r="CI192" s="167"/>
      <c r="CJ192" s="167"/>
      <c r="CK192" s="167"/>
      <c r="CL192" s="167"/>
      <c r="CM192" s="167"/>
      <c r="CN192" s="167"/>
      <c r="CO192" s="167"/>
      <c r="CP192" s="167"/>
      <c r="CQ192" s="167"/>
      <c r="CR192" s="167"/>
      <c r="CS192" s="167"/>
      <c r="CT192" s="167"/>
      <c r="CU192" s="167"/>
      <c r="CV192" s="167"/>
      <c r="CW192" s="167"/>
      <c r="CX192" s="167"/>
      <c r="CY192" s="167"/>
      <c r="CZ192" s="167"/>
      <c r="DA192" s="167"/>
      <c r="DB192" s="167"/>
      <c r="DC192" s="167"/>
      <c r="DD192" s="167"/>
      <c r="DE192" s="167"/>
      <c r="DF192" s="167"/>
      <c r="DG192" s="167"/>
      <c r="DH192" s="167"/>
      <c r="DI192" s="167"/>
      <c r="DJ192" s="167"/>
      <c r="DK192" s="167"/>
      <c r="DL192" s="167"/>
      <c r="DM192" s="167"/>
      <c r="DN192" s="167"/>
      <c r="DO192" s="167"/>
      <c r="DP192" s="167"/>
      <c r="DQ192" s="167"/>
      <c r="DR192" s="167"/>
      <c r="DS192" s="167"/>
      <c r="DT192" s="167"/>
      <c r="DU192" s="167"/>
      <c r="DV192" s="167"/>
      <c r="DW192" s="167"/>
      <c r="DX192" s="167"/>
      <c r="DY192" s="167"/>
      <c r="DZ192" s="167"/>
      <c r="EA192" s="167"/>
      <c r="EB192" s="167"/>
      <c r="EC192" s="167"/>
      <c r="ED192" s="167"/>
      <c r="EE192" s="167"/>
      <c r="EF192" s="167"/>
      <c r="EG192" s="167"/>
      <c r="EH192" s="167"/>
      <c r="EI192" s="167"/>
      <c r="EJ192" s="167"/>
      <c r="EK192" s="167"/>
      <c r="EL192" s="167"/>
      <c r="EM192" s="167"/>
      <c r="EN192" s="167"/>
      <c r="EO192" s="167"/>
      <c r="EP192" s="167"/>
      <c r="EQ192" s="167"/>
      <c r="ER192" s="167"/>
      <c r="ES192" s="167"/>
      <c r="ET192" s="167"/>
      <c r="EU192" s="167"/>
      <c r="EV192" s="167"/>
      <c r="EW192" s="167"/>
      <c r="EX192" s="167"/>
      <c r="EY192" s="167"/>
      <c r="EZ192" s="167"/>
      <c r="FA192" s="167"/>
      <c r="FB192" s="167"/>
      <c r="FC192" s="167"/>
    </row>
    <row r="193" spans="2:159" s="292" customFormat="1" x14ac:dyDescent="0.2">
      <c r="B193" s="293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  <c r="BC193" s="167"/>
      <c r="BD193" s="167"/>
      <c r="BE193" s="167"/>
      <c r="BF193" s="167"/>
      <c r="BG193" s="167"/>
      <c r="BH193" s="167"/>
      <c r="BI193" s="167"/>
      <c r="BJ193" s="167"/>
      <c r="BK193" s="167"/>
      <c r="BL193" s="167"/>
      <c r="BM193" s="167"/>
      <c r="BN193" s="167"/>
      <c r="BO193" s="167"/>
      <c r="BP193" s="167"/>
      <c r="BQ193" s="167"/>
      <c r="BR193" s="167"/>
      <c r="BS193" s="167"/>
      <c r="BT193" s="167"/>
      <c r="BU193" s="167"/>
      <c r="BV193" s="167"/>
      <c r="BW193" s="167"/>
      <c r="BX193" s="167"/>
      <c r="BY193" s="167"/>
      <c r="BZ193" s="167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7"/>
      <c r="CO193" s="167"/>
      <c r="CP193" s="167"/>
      <c r="CQ193" s="167"/>
      <c r="CR193" s="167"/>
      <c r="CS193" s="167"/>
      <c r="CT193" s="167"/>
      <c r="CU193" s="167"/>
      <c r="CV193" s="167"/>
      <c r="CW193" s="167"/>
      <c r="CX193" s="167"/>
      <c r="CY193" s="167"/>
      <c r="CZ193" s="167"/>
      <c r="DA193" s="167"/>
      <c r="DB193" s="167"/>
      <c r="DC193" s="167"/>
      <c r="DD193" s="167"/>
      <c r="DE193" s="167"/>
      <c r="DF193" s="167"/>
      <c r="DG193" s="167"/>
      <c r="DH193" s="167"/>
      <c r="DI193" s="167"/>
      <c r="DJ193" s="167"/>
      <c r="DK193" s="167"/>
      <c r="DL193" s="167"/>
      <c r="DM193" s="167"/>
      <c r="DN193" s="167"/>
      <c r="DO193" s="167"/>
      <c r="DP193" s="167"/>
      <c r="DQ193" s="167"/>
      <c r="DR193" s="167"/>
      <c r="DS193" s="167"/>
      <c r="DT193" s="167"/>
      <c r="DU193" s="167"/>
      <c r="DV193" s="167"/>
      <c r="DW193" s="167"/>
      <c r="DX193" s="167"/>
      <c r="DY193" s="167"/>
      <c r="DZ193" s="167"/>
      <c r="EA193" s="167"/>
      <c r="EB193" s="167"/>
      <c r="EC193" s="167"/>
      <c r="ED193" s="167"/>
      <c r="EE193" s="167"/>
      <c r="EF193" s="167"/>
      <c r="EG193" s="167"/>
      <c r="EH193" s="167"/>
      <c r="EI193" s="167"/>
      <c r="EJ193" s="167"/>
      <c r="EK193" s="167"/>
      <c r="EL193" s="167"/>
      <c r="EM193" s="167"/>
      <c r="EN193" s="167"/>
      <c r="EO193" s="167"/>
      <c r="EP193" s="167"/>
      <c r="EQ193" s="167"/>
      <c r="ER193" s="167"/>
      <c r="ES193" s="167"/>
      <c r="ET193" s="167"/>
      <c r="EU193" s="167"/>
      <c r="EV193" s="167"/>
      <c r="EW193" s="167"/>
      <c r="EX193" s="167"/>
      <c r="EY193" s="167"/>
      <c r="EZ193" s="167"/>
      <c r="FA193" s="167"/>
      <c r="FB193" s="167"/>
      <c r="FC193" s="167"/>
    </row>
    <row r="194" spans="2:159" s="292" customFormat="1" x14ac:dyDescent="0.2">
      <c r="B194" s="293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  <c r="BC194" s="167"/>
      <c r="BD194" s="167"/>
      <c r="BE194" s="167"/>
      <c r="BF194" s="167"/>
      <c r="BG194" s="167"/>
      <c r="BH194" s="167"/>
      <c r="BI194" s="167"/>
      <c r="BJ194" s="167"/>
      <c r="BK194" s="167"/>
      <c r="BL194" s="167"/>
      <c r="BM194" s="167"/>
      <c r="BN194" s="167"/>
      <c r="BO194" s="167"/>
      <c r="BP194" s="167"/>
      <c r="BQ194" s="167"/>
      <c r="BR194" s="167"/>
      <c r="BS194" s="167"/>
      <c r="BT194" s="167"/>
      <c r="BU194" s="167"/>
      <c r="BV194" s="167"/>
      <c r="BW194" s="167"/>
      <c r="BX194" s="167"/>
      <c r="BY194" s="167"/>
      <c r="BZ194" s="167"/>
      <c r="CA194" s="167"/>
      <c r="CB194" s="167"/>
      <c r="CC194" s="167"/>
      <c r="CD194" s="167"/>
      <c r="CE194" s="167"/>
      <c r="CF194" s="167"/>
      <c r="CG194" s="167"/>
      <c r="CH194" s="167"/>
      <c r="CI194" s="167"/>
      <c r="CJ194" s="167"/>
      <c r="CK194" s="167"/>
      <c r="CL194" s="167"/>
      <c r="CM194" s="167"/>
      <c r="CN194" s="167"/>
      <c r="CO194" s="167"/>
      <c r="CP194" s="167"/>
      <c r="CQ194" s="167"/>
      <c r="CR194" s="167"/>
      <c r="CS194" s="167"/>
      <c r="CT194" s="167"/>
      <c r="CU194" s="167"/>
      <c r="CV194" s="167"/>
      <c r="CW194" s="167"/>
      <c r="CX194" s="167"/>
      <c r="CY194" s="167"/>
      <c r="CZ194" s="167"/>
      <c r="DA194" s="167"/>
      <c r="DB194" s="167"/>
      <c r="DC194" s="167"/>
      <c r="DD194" s="167"/>
      <c r="DE194" s="167"/>
      <c r="DF194" s="167"/>
      <c r="DG194" s="167"/>
      <c r="DH194" s="167"/>
      <c r="DI194" s="167"/>
      <c r="DJ194" s="167"/>
      <c r="DK194" s="167"/>
      <c r="DL194" s="167"/>
      <c r="DM194" s="167"/>
      <c r="DN194" s="167"/>
      <c r="DO194" s="167"/>
      <c r="DP194" s="167"/>
      <c r="DQ194" s="167"/>
      <c r="DR194" s="167"/>
      <c r="DS194" s="167"/>
      <c r="DT194" s="167"/>
      <c r="DU194" s="167"/>
      <c r="DV194" s="167"/>
      <c r="DW194" s="167"/>
      <c r="DX194" s="167"/>
      <c r="DY194" s="167"/>
      <c r="DZ194" s="167"/>
      <c r="EA194" s="167"/>
      <c r="EB194" s="167"/>
      <c r="EC194" s="167"/>
      <c r="ED194" s="167"/>
      <c r="EE194" s="167"/>
      <c r="EF194" s="167"/>
      <c r="EG194" s="167"/>
      <c r="EH194" s="167"/>
      <c r="EI194" s="167"/>
      <c r="EJ194" s="167"/>
      <c r="EK194" s="167"/>
      <c r="EL194" s="167"/>
      <c r="EM194" s="167"/>
      <c r="EN194" s="167"/>
      <c r="EO194" s="167"/>
      <c r="EP194" s="167"/>
      <c r="EQ194" s="167"/>
      <c r="ER194" s="167"/>
      <c r="ES194" s="167"/>
      <c r="ET194" s="167"/>
      <c r="EU194" s="167"/>
      <c r="EV194" s="167"/>
      <c r="EW194" s="167"/>
      <c r="EX194" s="167"/>
      <c r="EY194" s="167"/>
      <c r="EZ194" s="167"/>
      <c r="FA194" s="167"/>
      <c r="FB194" s="167"/>
      <c r="FC194" s="167"/>
    </row>
    <row r="195" spans="2:159" s="292" customFormat="1" x14ac:dyDescent="0.2">
      <c r="B195" s="293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167"/>
      <c r="AE195" s="167"/>
      <c r="AF195" s="167"/>
      <c r="AG195" s="167"/>
      <c r="AH195" s="167"/>
      <c r="AI195" s="167"/>
      <c r="AJ195" s="167"/>
      <c r="AK195" s="167"/>
      <c r="AL195" s="167"/>
      <c r="AM195" s="167"/>
      <c r="AN195" s="167"/>
      <c r="AO195" s="167"/>
      <c r="AP195" s="167"/>
      <c r="AQ195" s="167"/>
      <c r="AR195" s="167"/>
      <c r="AS195" s="167"/>
      <c r="AT195" s="167"/>
      <c r="AU195" s="167"/>
      <c r="AV195" s="167"/>
      <c r="AW195" s="167"/>
      <c r="AX195" s="167"/>
      <c r="AY195" s="167"/>
      <c r="AZ195" s="167"/>
      <c r="BA195" s="167"/>
      <c r="BB195" s="167"/>
      <c r="BC195" s="167"/>
      <c r="BD195" s="167"/>
      <c r="BE195" s="167"/>
      <c r="BF195" s="167"/>
      <c r="BG195" s="167"/>
      <c r="BH195" s="167"/>
      <c r="BI195" s="167"/>
      <c r="BJ195" s="167"/>
      <c r="BK195" s="167"/>
      <c r="BL195" s="167"/>
      <c r="BM195" s="167"/>
      <c r="BN195" s="167"/>
      <c r="BO195" s="167"/>
      <c r="BP195" s="167"/>
      <c r="BQ195" s="167"/>
      <c r="BR195" s="167"/>
      <c r="BS195" s="167"/>
      <c r="BT195" s="167"/>
      <c r="BU195" s="167"/>
      <c r="BV195" s="167"/>
      <c r="BW195" s="167"/>
      <c r="BX195" s="167"/>
      <c r="BY195" s="167"/>
      <c r="BZ195" s="167"/>
      <c r="CA195" s="167"/>
      <c r="CB195" s="167"/>
      <c r="CC195" s="167"/>
      <c r="CD195" s="167"/>
      <c r="CE195" s="167"/>
      <c r="CF195" s="167"/>
      <c r="CG195" s="167"/>
      <c r="CH195" s="167"/>
      <c r="CI195" s="167"/>
      <c r="CJ195" s="167"/>
      <c r="CK195" s="167"/>
      <c r="CL195" s="167"/>
      <c r="CM195" s="167"/>
      <c r="CN195" s="167"/>
      <c r="CO195" s="167"/>
      <c r="CP195" s="167"/>
      <c r="CQ195" s="167"/>
      <c r="CR195" s="167"/>
      <c r="CS195" s="167"/>
      <c r="CT195" s="167"/>
      <c r="CU195" s="167"/>
      <c r="CV195" s="167"/>
      <c r="CW195" s="167"/>
      <c r="CX195" s="167"/>
      <c r="CY195" s="167"/>
      <c r="CZ195" s="167"/>
      <c r="DA195" s="167"/>
      <c r="DB195" s="167"/>
      <c r="DC195" s="167"/>
      <c r="DD195" s="167"/>
      <c r="DE195" s="167"/>
      <c r="DF195" s="167"/>
      <c r="DG195" s="167"/>
      <c r="DH195" s="167"/>
      <c r="DI195" s="167"/>
      <c r="DJ195" s="167"/>
      <c r="DK195" s="167"/>
      <c r="DL195" s="167"/>
      <c r="DM195" s="167"/>
      <c r="DN195" s="167"/>
      <c r="DO195" s="167"/>
      <c r="DP195" s="167"/>
      <c r="DQ195" s="167"/>
      <c r="DR195" s="167"/>
      <c r="DS195" s="167"/>
      <c r="DT195" s="167"/>
      <c r="DU195" s="167"/>
      <c r="DV195" s="167"/>
      <c r="DW195" s="167"/>
      <c r="DX195" s="167"/>
      <c r="DY195" s="167"/>
      <c r="DZ195" s="167"/>
      <c r="EA195" s="167"/>
      <c r="EB195" s="167"/>
      <c r="EC195" s="167"/>
      <c r="ED195" s="167"/>
      <c r="EE195" s="167"/>
      <c r="EF195" s="167"/>
      <c r="EG195" s="167"/>
      <c r="EH195" s="167"/>
      <c r="EI195" s="167"/>
      <c r="EJ195" s="167"/>
      <c r="EK195" s="167"/>
      <c r="EL195" s="167"/>
      <c r="EM195" s="167"/>
      <c r="EN195" s="167"/>
      <c r="EO195" s="167"/>
      <c r="EP195" s="167"/>
      <c r="EQ195" s="167"/>
      <c r="ER195" s="167"/>
      <c r="ES195" s="167"/>
      <c r="ET195" s="167"/>
      <c r="EU195" s="167"/>
      <c r="EV195" s="167"/>
      <c r="EW195" s="167"/>
      <c r="EX195" s="167"/>
      <c r="EY195" s="167"/>
      <c r="EZ195" s="167"/>
      <c r="FA195" s="167"/>
      <c r="FB195" s="167"/>
      <c r="FC195" s="167"/>
    </row>
    <row r="196" spans="2:159" s="292" customFormat="1" x14ac:dyDescent="0.2">
      <c r="B196" s="293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7"/>
      <c r="BD196" s="167"/>
      <c r="BE196" s="167"/>
      <c r="BF196" s="167"/>
      <c r="BG196" s="167"/>
      <c r="BH196" s="167"/>
      <c r="BI196" s="167"/>
      <c r="BJ196" s="167"/>
      <c r="BK196" s="167"/>
      <c r="BL196" s="167"/>
      <c r="BM196" s="167"/>
      <c r="BN196" s="167"/>
      <c r="BO196" s="167"/>
      <c r="BP196" s="167"/>
      <c r="BQ196" s="167"/>
      <c r="BR196" s="167"/>
      <c r="BS196" s="167"/>
      <c r="BT196" s="167"/>
      <c r="BU196" s="167"/>
      <c r="BV196" s="167"/>
      <c r="BW196" s="167"/>
      <c r="BX196" s="167"/>
      <c r="BY196" s="167"/>
      <c r="BZ196" s="167"/>
      <c r="CA196" s="167"/>
      <c r="CB196" s="167"/>
      <c r="CC196" s="167"/>
      <c r="CD196" s="167"/>
      <c r="CE196" s="167"/>
      <c r="CF196" s="167"/>
      <c r="CG196" s="167"/>
      <c r="CH196" s="167"/>
      <c r="CI196" s="167"/>
      <c r="CJ196" s="167"/>
      <c r="CK196" s="167"/>
      <c r="CL196" s="167"/>
      <c r="CM196" s="167"/>
      <c r="CN196" s="167"/>
      <c r="CO196" s="167"/>
      <c r="CP196" s="167"/>
      <c r="CQ196" s="167"/>
      <c r="CR196" s="167"/>
      <c r="CS196" s="167"/>
      <c r="CT196" s="167"/>
      <c r="CU196" s="167"/>
      <c r="CV196" s="167"/>
      <c r="CW196" s="167"/>
      <c r="CX196" s="167"/>
      <c r="CY196" s="167"/>
      <c r="CZ196" s="167"/>
      <c r="DA196" s="167"/>
      <c r="DB196" s="167"/>
      <c r="DC196" s="167"/>
      <c r="DD196" s="167"/>
      <c r="DE196" s="167"/>
      <c r="DF196" s="167"/>
      <c r="DG196" s="167"/>
      <c r="DH196" s="167"/>
      <c r="DI196" s="167"/>
      <c r="DJ196" s="167"/>
      <c r="DK196" s="167"/>
      <c r="DL196" s="167"/>
      <c r="DM196" s="167"/>
      <c r="DN196" s="167"/>
      <c r="DO196" s="167"/>
      <c r="DP196" s="167"/>
      <c r="DQ196" s="167"/>
      <c r="DR196" s="167"/>
      <c r="DS196" s="167"/>
      <c r="DT196" s="167"/>
      <c r="DU196" s="167"/>
      <c r="DV196" s="167"/>
      <c r="DW196" s="167"/>
      <c r="DX196" s="167"/>
      <c r="DY196" s="167"/>
      <c r="DZ196" s="167"/>
      <c r="EA196" s="167"/>
      <c r="EB196" s="167"/>
      <c r="EC196" s="167"/>
      <c r="ED196" s="167"/>
      <c r="EE196" s="167"/>
      <c r="EF196" s="167"/>
      <c r="EG196" s="167"/>
      <c r="EH196" s="167"/>
      <c r="EI196" s="167"/>
      <c r="EJ196" s="167"/>
      <c r="EK196" s="167"/>
      <c r="EL196" s="167"/>
      <c r="EM196" s="167"/>
      <c r="EN196" s="167"/>
      <c r="EO196" s="167"/>
      <c r="EP196" s="167"/>
      <c r="EQ196" s="167"/>
      <c r="ER196" s="167"/>
      <c r="ES196" s="167"/>
      <c r="ET196" s="167"/>
      <c r="EU196" s="167"/>
      <c r="EV196" s="167"/>
      <c r="EW196" s="167"/>
      <c r="EX196" s="167"/>
      <c r="EY196" s="167"/>
      <c r="EZ196" s="167"/>
      <c r="FA196" s="167"/>
      <c r="FB196" s="167"/>
      <c r="FC196" s="167"/>
    </row>
    <row r="197" spans="2:159" s="292" customFormat="1" x14ac:dyDescent="0.2">
      <c r="B197" s="293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67"/>
      <c r="AZ197" s="167"/>
      <c r="BA197" s="167"/>
      <c r="BB197" s="167"/>
      <c r="BC197" s="167"/>
      <c r="BD197" s="167"/>
      <c r="BE197" s="167"/>
      <c r="BF197" s="167"/>
      <c r="BG197" s="167"/>
      <c r="BH197" s="167"/>
      <c r="BI197" s="167"/>
      <c r="BJ197" s="167"/>
      <c r="BK197" s="167"/>
      <c r="BL197" s="167"/>
      <c r="BM197" s="167"/>
      <c r="BN197" s="167"/>
      <c r="BO197" s="167"/>
      <c r="BP197" s="167"/>
      <c r="BQ197" s="167"/>
      <c r="BR197" s="167"/>
      <c r="BS197" s="167"/>
      <c r="BT197" s="167"/>
      <c r="BU197" s="167"/>
      <c r="BV197" s="167"/>
      <c r="BW197" s="167"/>
      <c r="BX197" s="167"/>
      <c r="BY197" s="167"/>
      <c r="BZ197" s="167"/>
      <c r="CA197" s="167"/>
      <c r="CB197" s="167"/>
      <c r="CC197" s="167"/>
      <c r="CD197" s="167"/>
      <c r="CE197" s="167"/>
      <c r="CF197" s="167"/>
      <c r="CG197" s="167"/>
      <c r="CH197" s="167"/>
      <c r="CI197" s="167"/>
      <c r="CJ197" s="167"/>
      <c r="CK197" s="167"/>
      <c r="CL197" s="167"/>
      <c r="CM197" s="167"/>
      <c r="CN197" s="167"/>
      <c r="CO197" s="167"/>
      <c r="CP197" s="167"/>
      <c r="CQ197" s="167"/>
      <c r="CR197" s="167"/>
      <c r="CS197" s="167"/>
      <c r="CT197" s="167"/>
      <c r="CU197" s="167"/>
      <c r="CV197" s="167"/>
      <c r="CW197" s="167"/>
      <c r="CX197" s="167"/>
      <c r="CY197" s="167"/>
      <c r="CZ197" s="167"/>
      <c r="DA197" s="167"/>
      <c r="DB197" s="167"/>
      <c r="DC197" s="167"/>
      <c r="DD197" s="167"/>
      <c r="DE197" s="167"/>
      <c r="DF197" s="167"/>
      <c r="DG197" s="167"/>
      <c r="DH197" s="167"/>
      <c r="DI197" s="167"/>
      <c r="DJ197" s="167"/>
      <c r="DK197" s="167"/>
      <c r="DL197" s="167"/>
      <c r="DM197" s="167"/>
      <c r="DN197" s="167"/>
      <c r="DO197" s="167"/>
      <c r="DP197" s="167"/>
      <c r="DQ197" s="167"/>
      <c r="DR197" s="167"/>
      <c r="DS197" s="167"/>
      <c r="DT197" s="167"/>
      <c r="DU197" s="167"/>
      <c r="DV197" s="167"/>
      <c r="DW197" s="167"/>
      <c r="DX197" s="167"/>
      <c r="DY197" s="167"/>
      <c r="DZ197" s="167"/>
      <c r="EA197" s="167"/>
      <c r="EB197" s="167"/>
      <c r="EC197" s="167"/>
      <c r="ED197" s="167"/>
      <c r="EE197" s="167"/>
      <c r="EF197" s="167"/>
      <c r="EG197" s="167"/>
      <c r="EH197" s="167"/>
      <c r="EI197" s="167"/>
      <c r="EJ197" s="167"/>
      <c r="EK197" s="167"/>
      <c r="EL197" s="167"/>
      <c r="EM197" s="167"/>
      <c r="EN197" s="167"/>
      <c r="EO197" s="167"/>
      <c r="EP197" s="167"/>
      <c r="EQ197" s="167"/>
      <c r="ER197" s="167"/>
      <c r="ES197" s="167"/>
      <c r="ET197" s="167"/>
      <c r="EU197" s="167"/>
      <c r="EV197" s="167"/>
      <c r="EW197" s="167"/>
      <c r="EX197" s="167"/>
      <c r="EY197" s="167"/>
      <c r="EZ197" s="167"/>
      <c r="FA197" s="167"/>
      <c r="FB197" s="167"/>
      <c r="FC197" s="167"/>
    </row>
    <row r="198" spans="2:159" s="292" customFormat="1" x14ac:dyDescent="0.2">
      <c r="B198" s="293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  <c r="BC198" s="167"/>
      <c r="BD198" s="167"/>
      <c r="BE198" s="167"/>
      <c r="BF198" s="167"/>
      <c r="BG198" s="167"/>
      <c r="BH198" s="167"/>
      <c r="BI198" s="167"/>
      <c r="BJ198" s="167"/>
      <c r="BK198" s="167"/>
      <c r="BL198" s="167"/>
      <c r="BM198" s="167"/>
      <c r="BN198" s="167"/>
      <c r="BO198" s="167"/>
      <c r="BP198" s="167"/>
      <c r="BQ198" s="167"/>
      <c r="BR198" s="167"/>
      <c r="BS198" s="167"/>
      <c r="BT198" s="167"/>
      <c r="BU198" s="167"/>
      <c r="BV198" s="167"/>
      <c r="BW198" s="167"/>
      <c r="BX198" s="167"/>
      <c r="BY198" s="167"/>
      <c r="BZ198" s="167"/>
      <c r="CA198" s="167"/>
      <c r="CB198" s="167"/>
      <c r="CC198" s="167"/>
      <c r="CD198" s="167"/>
      <c r="CE198" s="167"/>
      <c r="CF198" s="167"/>
      <c r="CG198" s="167"/>
      <c r="CH198" s="167"/>
      <c r="CI198" s="167"/>
      <c r="CJ198" s="167"/>
      <c r="CK198" s="167"/>
      <c r="CL198" s="167"/>
      <c r="CM198" s="167"/>
      <c r="CN198" s="167"/>
      <c r="CO198" s="167"/>
      <c r="CP198" s="167"/>
      <c r="CQ198" s="167"/>
      <c r="CR198" s="167"/>
      <c r="CS198" s="167"/>
      <c r="CT198" s="167"/>
      <c r="CU198" s="167"/>
      <c r="CV198" s="167"/>
      <c r="CW198" s="167"/>
      <c r="CX198" s="167"/>
      <c r="CY198" s="167"/>
      <c r="CZ198" s="167"/>
      <c r="DA198" s="167"/>
      <c r="DB198" s="167"/>
      <c r="DC198" s="167"/>
      <c r="DD198" s="167"/>
      <c r="DE198" s="167"/>
      <c r="DF198" s="167"/>
      <c r="DG198" s="167"/>
      <c r="DH198" s="167"/>
      <c r="DI198" s="167"/>
      <c r="DJ198" s="167"/>
      <c r="DK198" s="167"/>
      <c r="DL198" s="167"/>
      <c r="DM198" s="167"/>
      <c r="DN198" s="167"/>
      <c r="DO198" s="167"/>
      <c r="DP198" s="167"/>
      <c r="DQ198" s="167"/>
      <c r="DR198" s="167"/>
      <c r="DS198" s="167"/>
      <c r="DT198" s="167"/>
      <c r="DU198" s="167"/>
      <c r="DV198" s="167"/>
      <c r="DW198" s="167"/>
      <c r="DX198" s="167"/>
      <c r="DY198" s="167"/>
      <c r="DZ198" s="167"/>
      <c r="EA198" s="167"/>
      <c r="EB198" s="167"/>
      <c r="EC198" s="167"/>
      <c r="ED198" s="167"/>
      <c r="EE198" s="167"/>
      <c r="EF198" s="167"/>
      <c r="EG198" s="167"/>
      <c r="EH198" s="167"/>
      <c r="EI198" s="167"/>
      <c r="EJ198" s="167"/>
      <c r="EK198" s="167"/>
      <c r="EL198" s="167"/>
      <c r="EM198" s="167"/>
      <c r="EN198" s="167"/>
      <c r="EO198" s="167"/>
      <c r="EP198" s="167"/>
      <c r="EQ198" s="167"/>
      <c r="ER198" s="167"/>
      <c r="ES198" s="167"/>
      <c r="ET198" s="167"/>
      <c r="EU198" s="167"/>
      <c r="EV198" s="167"/>
      <c r="EW198" s="167"/>
      <c r="EX198" s="167"/>
      <c r="EY198" s="167"/>
      <c r="EZ198" s="167"/>
      <c r="FA198" s="167"/>
      <c r="FB198" s="167"/>
      <c r="FC198" s="167"/>
    </row>
    <row r="199" spans="2:159" s="292" customFormat="1" x14ac:dyDescent="0.2">
      <c r="B199" s="293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/>
      <c r="AV199" s="167"/>
      <c r="AW199" s="167"/>
      <c r="AX199" s="167"/>
      <c r="AY199" s="167"/>
      <c r="AZ199" s="167"/>
      <c r="BA199" s="167"/>
      <c r="BB199" s="167"/>
      <c r="BC199" s="167"/>
      <c r="BD199" s="167"/>
      <c r="BE199" s="167"/>
      <c r="BF199" s="167"/>
      <c r="BG199" s="167"/>
      <c r="BH199" s="167"/>
      <c r="BI199" s="167"/>
      <c r="BJ199" s="167"/>
      <c r="BK199" s="167"/>
      <c r="BL199" s="167"/>
      <c r="BM199" s="167"/>
      <c r="BN199" s="167"/>
      <c r="BO199" s="167"/>
      <c r="BP199" s="167"/>
      <c r="BQ199" s="167"/>
      <c r="BR199" s="167"/>
      <c r="BS199" s="167"/>
      <c r="BT199" s="167"/>
      <c r="BU199" s="167"/>
      <c r="BV199" s="167"/>
      <c r="BW199" s="167"/>
      <c r="BX199" s="167"/>
      <c r="BY199" s="167"/>
      <c r="BZ199" s="167"/>
      <c r="CA199" s="167"/>
      <c r="CB199" s="167"/>
      <c r="CC199" s="167"/>
      <c r="CD199" s="167"/>
      <c r="CE199" s="167"/>
      <c r="CF199" s="167"/>
      <c r="CG199" s="167"/>
      <c r="CH199" s="167"/>
      <c r="CI199" s="167"/>
      <c r="CJ199" s="167"/>
      <c r="CK199" s="167"/>
      <c r="CL199" s="167"/>
      <c r="CM199" s="167"/>
      <c r="CN199" s="167"/>
      <c r="CO199" s="167"/>
      <c r="CP199" s="167"/>
      <c r="CQ199" s="167"/>
      <c r="CR199" s="167"/>
      <c r="CS199" s="167"/>
      <c r="CT199" s="167"/>
      <c r="CU199" s="167"/>
      <c r="CV199" s="167"/>
      <c r="CW199" s="167"/>
      <c r="CX199" s="167"/>
      <c r="CY199" s="167"/>
      <c r="CZ199" s="167"/>
      <c r="DA199" s="167"/>
      <c r="DB199" s="167"/>
      <c r="DC199" s="167"/>
      <c r="DD199" s="167"/>
      <c r="DE199" s="167"/>
      <c r="DF199" s="167"/>
      <c r="DG199" s="167"/>
      <c r="DH199" s="167"/>
      <c r="DI199" s="167"/>
      <c r="DJ199" s="167"/>
      <c r="DK199" s="167"/>
      <c r="DL199" s="167"/>
      <c r="DM199" s="167"/>
      <c r="DN199" s="167"/>
      <c r="DO199" s="167"/>
      <c r="DP199" s="167"/>
      <c r="DQ199" s="167"/>
      <c r="DR199" s="167"/>
      <c r="DS199" s="167"/>
      <c r="DT199" s="167"/>
      <c r="DU199" s="167"/>
      <c r="DV199" s="167"/>
      <c r="DW199" s="167"/>
      <c r="DX199" s="167"/>
      <c r="DY199" s="167"/>
      <c r="DZ199" s="167"/>
      <c r="EA199" s="167"/>
      <c r="EB199" s="167"/>
      <c r="EC199" s="167"/>
      <c r="ED199" s="167"/>
      <c r="EE199" s="167"/>
      <c r="EF199" s="167"/>
      <c r="EG199" s="167"/>
      <c r="EH199" s="167"/>
      <c r="EI199" s="167"/>
      <c r="EJ199" s="167"/>
      <c r="EK199" s="167"/>
      <c r="EL199" s="167"/>
      <c r="EM199" s="167"/>
      <c r="EN199" s="167"/>
      <c r="EO199" s="167"/>
      <c r="EP199" s="167"/>
      <c r="EQ199" s="167"/>
      <c r="ER199" s="167"/>
      <c r="ES199" s="167"/>
      <c r="ET199" s="167"/>
      <c r="EU199" s="167"/>
      <c r="EV199" s="167"/>
      <c r="EW199" s="167"/>
      <c r="EX199" s="167"/>
      <c r="EY199" s="167"/>
      <c r="EZ199" s="167"/>
      <c r="FA199" s="167"/>
      <c r="FB199" s="167"/>
      <c r="FC199" s="167"/>
    </row>
    <row r="200" spans="2:159" s="292" customFormat="1" x14ac:dyDescent="0.2">
      <c r="B200" s="293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67"/>
      <c r="AZ200" s="167"/>
      <c r="BA200" s="167"/>
      <c r="BB200" s="167"/>
      <c r="BC200" s="167"/>
      <c r="BD200" s="167"/>
      <c r="BE200" s="167"/>
      <c r="BF200" s="167"/>
      <c r="BG200" s="167"/>
      <c r="BH200" s="167"/>
      <c r="BI200" s="167"/>
      <c r="BJ200" s="167"/>
      <c r="BK200" s="167"/>
      <c r="BL200" s="167"/>
      <c r="BM200" s="167"/>
      <c r="BN200" s="167"/>
      <c r="BO200" s="167"/>
      <c r="BP200" s="167"/>
      <c r="BQ200" s="167"/>
      <c r="BR200" s="167"/>
      <c r="BS200" s="167"/>
      <c r="BT200" s="167"/>
      <c r="BU200" s="167"/>
      <c r="BV200" s="167"/>
      <c r="BW200" s="167"/>
      <c r="BX200" s="167"/>
      <c r="BY200" s="167"/>
      <c r="BZ200" s="167"/>
      <c r="CA200" s="167"/>
      <c r="CB200" s="167"/>
      <c r="CC200" s="167"/>
      <c r="CD200" s="167"/>
      <c r="CE200" s="167"/>
      <c r="CF200" s="167"/>
      <c r="CG200" s="167"/>
      <c r="CH200" s="167"/>
      <c r="CI200" s="167"/>
      <c r="CJ200" s="167"/>
      <c r="CK200" s="167"/>
      <c r="CL200" s="167"/>
      <c r="CM200" s="167"/>
      <c r="CN200" s="167"/>
      <c r="CO200" s="167"/>
      <c r="CP200" s="167"/>
      <c r="CQ200" s="167"/>
      <c r="CR200" s="167"/>
      <c r="CS200" s="167"/>
      <c r="CT200" s="167"/>
      <c r="CU200" s="167"/>
      <c r="CV200" s="167"/>
      <c r="CW200" s="167"/>
      <c r="CX200" s="167"/>
      <c r="CY200" s="167"/>
      <c r="CZ200" s="167"/>
      <c r="DA200" s="167"/>
      <c r="DB200" s="167"/>
      <c r="DC200" s="167"/>
      <c r="DD200" s="167"/>
      <c r="DE200" s="167"/>
      <c r="DF200" s="167"/>
      <c r="DG200" s="167"/>
      <c r="DH200" s="167"/>
      <c r="DI200" s="167"/>
      <c r="DJ200" s="167"/>
      <c r="DK200" s="167"/>
      <c r="DL200" s="167"/>
      <c r="DM200" s="167"/>
      <c r="DN200" s="167"/>
      <c r="DO200" s="167"/>
      <c r="DP200" s="167"/>
      <c r="DQ200" s="167"/>
      <c r="DR200" s="167"/>
      <c r="DS200" s="167"/>
      <c r="DT200" s="167"/>
      <c r="DU200" s="167"/>
      <c r="DV200" s="167"/>
      <c r="DW200" s="167"/>
      <c r="DX200" s="167"/>
      <c r="DY200" s="167"/>
      <c r="DZ200" s="167"/>
      <c r="EA200" s="167"/>
      <c r="EB200" s="167"/>
      <c r="EC200" s="167"/>
      <c r="ED200" s="167"/>
      <c r="EE200" s="167"/>
      <c r="EF200" s="167"/>
      <c r="EG200" s="167"/>
      <c r="EH200" s="167"/>
      <c r="EI200" s="167"/>
      <c r="EJ200" s="167"/>
      <c r="EK200" s="167"/>
      <c r="EL200" s="167"/>
      <c r="EM200" s="167"/>
      <c r="EN200" s="167"/>
      <c r="EO200" s="167"/>
      <c r="EP200" s="167"/>
      <c r="EQ200" s="167"/>
      <c r="ER200" s="167"/>
      <c r="ES200" s="167"/>
      <c r="ET200" s="167"/>
      <c r="EU200" s="167"/>
      <c r="EV200" s="167"/>
      <c r="EW200" s="167"/>
      <c r="EX200" s="167"/>
      <c r="EY200" s="167"/>
      <c r="EZ200" s="167"/>
      <c r="FA200" s="167"/>
      <c r="FB200" s="167"/>
      <c r="FC200" s="167"/>
    </row>
    <row r="201" spans="2:159" s="292" customFormat="1" x14ac:dyDescent="0.2">
      <c r="B201" s="293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67"/>
      <c r="AZ201" s="167"/>
      <c r="BA201" s="167"/>
      <c r="BB201" s="167"/>
      <c r="BC201" s="167"/>
      <c r="BD201" s="167"/>
      <c r="BE201" s="167"/>
      <c r="BF201" s="167"/>
      <c r="BG201" s="167"/>
      <c r="BH201" s="167"/>
      <c r="BI201" s="167"/>
      <c r="BJ201" s="167"/>
      <c r="BK201" s="167"/>
      <c r="BL201" s="167"/>
      <c r="BM201" s="167"/>
      <c r="BN201" s="167"/>
      <c r="BO201" s="167"/>
      <c r="BP201" s="167"/>
      <c r="BQ201" s="167"/>
      <c r="BR201" s="167"/>
      <c r="BS201" s="167"/>
      <c r="BT201" s="167"/>
      <c r="BU201" s="167"/>
      <c r="BV201" s="167"/>
      <c r="BW201" s="167"/>
      <c r="BX201" s="167"/>
      <c r="BY201" s="167"/>
      <c r="BZ201" s="167"/>
      <c r="CA201" s="167"/>
      <c r="CB201" s="167"/>
      <c r="CC201" s="167"/>
      <c r="CD201" s="167"/>
      <c r="CE201" s="167"/>
      <c r="CF201" s="167"/>
      <c r="CG201" s="167"/>
      <c r="CH201" s="167"/>
      <c r="CI201" s="167"/>
      <c r="CJ201" s="167"/>
      <c r="CK201" s="167"/>
      <c r="CL201" s="167"/>
      <c r="CM201" s="167"/>
      <c r="CN201" s="167"/>
      <c r="CO201" s="167"/>
      <c r="CP201" s="167"/>
      <c r="CQ201" s="167"/>
      <c r="CR201" s="167"/>
      <c r="CS201" s="167"/>
      <c r="CT201" s="167"/>
      <c r="CU201" s="167"/>
      <c r="CV201" s="167"/>
      <c r="CW201" s="167"/>
      <c r="CX201" s="167"/>
      <c r="CY201" s="167"/>
      <c r="CZ201" s="167"/>
      <c r="DA201" s="167"/>
      <c r="DB201" s="167"/>
      <c r="DC201" s="167"/>
      <c r="DD201" s="167"/>
      <c r="DE201" s="167"/>
      <c r="DF201" s="167"/>
      <c r="DG201" s="167"/>
      <c r="DH201" s="167"/>
      <c r="DI201" s="167"/>
      <c r="DJ201" s="167"/>
      <c r="DK201" s="167"/>
      <c r="DL201" s="167"/>
      <c r="DM201" s="167"/>
      <c r="DN201" s="167"/>
      <c r="DO201" s="167"/>
      <c r="DP201" s="167"/>
      <c r="DQ201" s="167"/>
      <c r="DR201" s="167"/>
      <c r="DS201" s="167"/>
      <c r="DT201" s="167"/>
      <c r="DU201" s="167"/>
      <c r="DV201" s="167"/>
      <c r="DW201" s="167"/>
      <c r="DX201" s="167"/>
      <c r="DY201" s="167"/>
      <c r="DZ201" s="167"/>
      <c r="EA201" s="167"/>
      <c r="EB201" s="167"/>
      <c r="EC201" s="167"/>
      <c r="ED201" s="167"/>
      <c r="EE201" s="167"/>
      <c r="EF201" s="167"/>
      <c r="EG201" s="167"/>
      <c r="EH201" s="167"/>
      <c r="EI201" s="167"/>
      <c r="EJ201" s="167"/>
      <c r="EK201" s="167"/>
      <c r="EL201" s="167"/>
      <c r="EM201" s="167"/>
      <c r="EN201" s="167"/>
      <c r="EO201" s="167"/>
      <c r="EP201" s="167"/>
      <c r="EQ201" s="167"/>
      <c r="ER201" s="167"/>
      <c r="ES201" s="167"/>
      <c r="ET201" s="167"/>
      <c r="EU201" s="167"/>
      <c r="EV201" s="167"/>
      <c r="EW201" s="167"/>
      <c r="EX201" s="167"/>
      <c r="EY201" s="167"/>
      <c r="EZ201" s="167"/>
      <c r="FA201" s="167"/>
      <c r="FB201" s="167"/>
      <c r="FC201" s="167"/>
    </row>
    <row r="202" spans="2:159" s="292" customFormat="1" x14ac:dyDescent="0.2">
      <c r="B202" s="293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67"/>
      <c r="AZ202" s="167"/>
      <c r="BA202" s="167"/>
      <c r="BB202" s="167"/>
      <c r="BC202" s="167"/>
      <c r="BD202" s="167"/>
      <c r="BE202" s="167"/>
      <c r="BF202" s="167"/>
      <c r="BG202" s="167"/>
      <c r="BH202" s="167"/>
      <c r="BI202" s="167"/>
      <c r="BJ202" s="167"/>
      <c r="BK202" s="167"/>
      <c r="BL202" s="167"/>
      <c r="BM202" s="167"/>
      <c r="BN202" s="167"/>
      <c r="BO202" s="167"/>
      <c r="BP202" s="167"/>
      <c r="BQ202" s="167"/>
      <c r="BR202" s="167"/>
      <c r="BS202" s="167"/>
      <c r="BT202" s="167"/>
      <c r="BU202" s="167"/>
      <c r="BV202" s="167"/>
      <c r="BW202" s="167"/>
      <c r="BX202" s="167"/>
      <c r="BY202" s="167"/>
      <c r="BZ202" s="167"/>
      <c r="CA202" s="167"/>
      <c r="CB202" s="167"/>
      <c r="CC202" s="167"/>
      <c r="CD202" s="167"/>
      <c r="CE202" s="167"/>
      <c r="CF202" s="167"/>
      <c r="CG202" s="167"/>
      <c r="CH202" s="167"/>
      <c r="CI202" s="167"/>
      <c r="CJ202" s="167"/>
      <c r="CK202" s="167"/>
      <c r="CL202" s="167"/>
      <c r="CM202" s="167"/>
      <c r="CN202" s="167"/>
      <c r="CO202" s="167"/>
      <c r="CP202" s="167"/>
      <c r="CQ202" s="167"/>
      <c r="CR202" s="167"/>
      <c r="CS202" s="167"/>
      <c r="CT202" s="167"/>
      <c r="CU202" s="167"/>
      <c r="CV202" s="167"/>
      <c r="CW202" s="167"/>
      <c r="CX202" s="167"/>
      <c r="CY202" s="167"/>
      <c r="CZ202" s="167"/>
      <c r="DA202" s="167"/>
      <c r="DB202" s="167"/>
      <c r="DC202" s="167"/>
      <c r="DD202" s="167"/>
      <c r="DE202" s="167"/>
      <c r="DF202" s="167"/>
      <c r="DG202" s="167"/>
      <c r="DH202" s="167"/>
      <c r="DI202" s="167"/>
      <c r="DJ202" s="167"/>
      <c r="DK202" s="167"/>
      <c r="DL202" s="167"/>
      <c r="DM202" s="167"/>
      <c r="DN202" s="167"/>
      <c r="DO202" s="167"/>
      <c r="DP202" s="167"/>
      <c r="DQ202" s="167"/>
      <c r="DR202" s="167"/>
      <c r="DS202" s="167"/>
      <c r="DT202" s="167"/>
      <c r="DU202" s="167"/>
      <c r="DV202" s="167"/>
      <c r="DW202" s="167"/>
      <c r="DX202" s="167"/>
      <c r="DY202" s="167"/>
      <c r="DZ202" s="167"/>
      <c r="EA202" s="167"/>
      <c r="EB202" s="167"/>
      <c r="EC202" s="167"/>
      <c r="ED202" s="167"/>
      <c r="EE202" s="167"/>
      <c r="EF202" s="167"/>
      <c r="EG202" s="167"/>
      <c r="EH202" s="167"/>
      <c r="EI202" s="167"/>
      <c r="EJ202" s="167"/>
      <c r="EK202" s="167"/>
      <c r="EL202" s="167"/>
      <c r="EM202" s="167"/>
      <c r="EN202" s="167"/>
      <c r="EO202" s="167"/>
      <c r="EP202" s="167"/>
      <c r="EQ202" s="167"/>
      <c r="ER202" s="167"/>
      <c r="ES202" s="167"/>
      <c r="ET202" s="167"/>
      <c r="EU202" s="167"/>
      <c r="EV202" s="167"/>
      <c r="EW202" s="167"/>
      <c r="EX202" s="167"/>
      <c r="EY202" s="167"/>
      <c r="EZ202" s="167"/>
      <c r="FA202" s="167"/>
      <c r="FB202" s="167"/>
      <c r="FC202" s="167"/>
    </row>
    <row r="203" spans="2:159" s="292" customFormat="1" x14ac:dyDescent="0.2">
      <c r="B203" s="293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7"/>
      <c r="AO203" s="167"/>
      <c r="AP203" s="167"/>
      <c r="AQ203" s="167"/>
      <c r="AR203" s="167"/>
      <c r="AS203" s="167"/>
      <c r="AT203" s="167"/>
      <c r="AU203" s="167"/>
      <c r="AV203" s="167"/>
      <c r="AW203" s="167"/>
      <c r="AX203" s="167"/>
      <c r="AY203" s="167"/>
      <c r="AZ203" s="167"/>
      <c r="BA203" s="167"/>
      <c r="BB203" s="167"/>
      <c r="BC203" s="167"/>
      <c r="BD203" s="167"/>
      <c r="BE203" s="167"/>
      <c r="BF203" s="167"/>
      <c r="BG203" s="167"/>
      <c r="BH203" s="167"/>
      <c r="BI203" s="167"/>
      <c r="BJ203" s="167"/>
      <c r="BK203" s="167"/>
      <c r="BL203" s="167"/>
      <c r="BM203" s="167"/>
      <c r="BN203" s="167"/>
      <c r="BO203" s="167"/>
      <c r="BP203" s="167"/>
      <c r="BQ203" s="167"/>
      <c r="BR203" s="167"/>
      <c r="BS203" s="167"/>
      <c r="BT203" s="167"/>
      <c r="BU203" s="167"/>
      <c r="BV203" s="167"/>
      <c r="BW203" s="167"/>
      <c r="BX203" s="167"/>
      <c r="BY203" s="167"/>
      <c r="BZ203" s="167"/>
      <c r="CA203" s="167"/>
      <c r="CB203" s="167"/>
      <c r="CC203" s="167"/>
      <c r="CD203" s="167"/>
      <c r="CE203" s="167"/>
      <c r="CF203" s="167"/>
      <c r="CG203" s="167"/>
      <c r="CH203" s="167"/>
      <c r="CI203" s="167"/>
      <c r="CJ203" s="167"/>
      <c r="CK203" s="167"/>
      <c r="CL203" s="167"/>
      <c r="CM203" s="167"/>
      <c r="CN203" s="167"/>
      <c r="CO203" s="167"/>
      <c r="CP203" s="167"/>
      <c r="CQ203" s="167"/>
      <c r="CR203" s="167"/>
      <c r="CS203" s="167"/>
      <c r="CT203" s="167"/>
      <c r="CU203" s="167"/>
      <c r="CV203" s="167"/>
      <c r="CW203" s="167"/>
      <c r="CX203" s="167"/>
      <c r="CY203" s="167"/>
      <c r="CZ203" s="167"/>
      <c r="DA203" s="167"/>
      <c r="DB203" s="167"/>
      <c r="DC203" s="167"/>
      <c r="DD203" s="167"/>
      <c r="DE203" s="167"/>
      <c r="DF203" s="167"/>
      <c r="DG203" s="167"/>
      <c r="DH203" s="167"/>
      <c r="DI203" s="167"/>
      <c r="DJ203" s="167"/>
      <c r="DK203" s="167"/>
      <c r="DL203" s="167"/>
      <c r="DM203" s="167"/>
      <c r="DN203" s="167"/>
      <c r="DO203" s="167"/>
      <c r="DP203" s="167"/>
      <c r="DQ203" s="167"/>
      <c r="DR203" s="167"/>
      <c r="DS203" s="167"/>
      <c r="DT203" s="167"/>
      <c r="DU203" s="167"/>
      <c r="DV203" s="167"/>
      <c r="DW203" s="167"/>
      <c r="DX203" s="167"/>
      <c r="DY203" s="167"/>
      <c r="DZ203" s="167"/>
      <c r="EA203" s="167"/>
      <c r="EB203" s="167"/>
      <c r="EC203" s="167"/>
      <c r="ED203" s="167"/>
      <c r="EE203" s="167"/>
      <c r="EF203" s="167"/>
      <c r="EG203" s="167"/>
      <c r="EH203" s="167"/>
      <c r="EI203" s="167"/>
      <c r="EJ203" s="167"/>
      <c r="EK203" s="167"/>
      <c r="EL203" s="167"/>
      <c r="EM203" s="167"/>
      <c r="EN203" s="167"/>
      <c r="EO203" s="167"/>
      <c r="EP203" s="167"/>
      <c r="EQ203" s="167"/>
      <c r="ER203" s="167"/>
      <c r="ES203" s="167"/>
      <c r="ET203" s="167"/>
      <c r="EU203" s="167"/>
      <c r="EV203" s="167"/>
      <c r="EW203" s="167"/>
      <c r="EX203" s="167"/>
      <c r="EY203" s="167"/>
      <c r="EZ203" s="167"/>
      <c r="FA203" s="167"/>
      <c r="FB203" s="167"/>
      <c r="FC203" s="167"/>
    </row>
    <row r="204" spans="2:159" s="292" customFormat="1" x14ac:dyDescent="0.2">
      <c r="B204" s="293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7"/>
      <c r="AD204" s="167"/>
      <c r="AE204" s="167"/>
      <c r="AF204" s="167"/>
      <c r="AG204" s="167"/>
      <c r="AH204" s="167"/>
      <c r="AI204" s="167"/>
      <c r="AJ204" s="167"/>
      <c r="AK204" s="167"/>
      <c r="AL204" s="167"/>
      <c r="AM204" s="167"/>
      <c r="AN204" s="167"/>
      <c r="AO204" s="167"/>
      <c r="AP204" s="167"/>
      <c r="AQ204" s="167"/>
      <c r="AR204" s="167"/>
      <c r="AS204" s="167"/>
      <c r="AT204" s="167"/>
      <c r="AU204" s="167"/>
      <c r="AV204" s="167"/>
      <c r="AW204" s="167"/>
      <c r="AX204" s="167"/>
      <c r="AY204" s="167"/>
      <c r="AZ204" s="167"/>
      <c r="BA204" s="167"/>
      <c r="BB204" s="167"/>
      <c r="BC204" s="167"/>
      <c r="BD204" s="167"/>
      <c r="BE204" s="167"/>
      <c r="BF204" s="167"/>
      <c r="BG204" s="167"/>
      <c r="BH204" s="167"/>
      <c r="BI204" s="167"/>
      <c r="BJ204" s="167"/>
      <c r="BK204" s="167"/>
      <c r="BL204" s="167"/>
      <c r="BM204" s="167"/>
      <c r="BN204" s="167"/>
      <c r="BO204" s="167"/>
      <c r="BP204" s="167"/>
      <c r="BQ204" s="167"/>
      <c r="BR204" s="167"/>
      <c r="BS204" s="167"/>
      <c r="BT204" s="167"/>
      <c r="BU204" s="167"/>
      <c r="BV204" s="167"/>
      <c r="BW204" s="167"/>
      <c r="BX204" s="167"/>
      <c r="BY204" s="167"/>
      <c r="BZ204" s="167"/>
      <c r="CA204" s="167"/>
      <c r="CB204" s="167"/>
      <c r="CC204" s="167"/>
      <c r="CD204" s="167"/>
      <c r="CE204" s="167"/>
      <c r="CF204" s="167"/>
      <c r="CG204" s="167"/>
      <c r="CH204" s="167"/>
      <c r="CI204" s="167"/>
      <c r="CJ204" s="167"/>
      <c r="CK204" s="167"/>
      <c r="CL204" s="167"/>
      <c r="CM204" s="167"/>
      <c r="CN204" s="167"/>
      <c r="CO204" s="167"/>
      <c r="CP204" s="167"/>
      <c r="CQ204" s="167"/>
      <c r="CR204" s="167"/>
      <c r="CS204" s="167"/>
      <c r="CT204" s="167"/>
      <c r="CU204" s="167"/>
      <c r="CV204" s="167"/>
      <c r="CW204" s="167"/>
      <c r="CX204" s="167"/>
      <c r="CY204" s="167"/>
      <c r="CZ204" s="167"/>
      <c r="DA204" s="167"/>
      <c r="DB204" s="167"/>
      <c r="DC204" s="167"/>
      <c r="DD204" s="167"/>
      <c r="DE204" s="167"/>
      <c r="DF204" s="167"/>
      <c r="DG204" s="167"/>
      <c r="DH204" s="167"/>
      <c r="DI204" s="167"/>
      <c r="DJ204" s="167"/>
      <c r="DK204" s="167"/>
      <c r="DL204" s="167"/>
      <c r="DM204" s="167"/>
      <c r="DN204" s="167"/>
      <c r="DO204" s="167"/>
      <c r="DP204" s="167"/>
      <c r="DQ204" s="167"/>
      <c r="DR204" s="167"/>
      <c r="DS204" s="167"/>
      <c r="DT204" s="167"/>
      <c r="DU204" s="167"/>
      <c r="DV204" s="167"/>
      <c r="DW204" s="167"/>
      <c r="DX204" s="167"/>
      <c r="DY204" s="167"/>
      <c r="DZ204" s="167"/>
      <c r="EA204" s="167"/>
      <c r="EB204" s="167"/>
      <c r="EC204" s="167"/>
      <c r="ED204" s="167"/>
      <c r="EE204" s="167"/>
      <c r="EF204" s="167"/>
      <c r="EG204" s="167"/>
      <c r="EH204" s="167"/>
      <c r="EI204" s="167"/>
      <c r="EJ204" s="167"/>
      <c r="EK204" s="167"/>
      <c r="EL204" s="167"/>
      <c r="EM204" s="167"/>
      <c r="EN204" s="167"/>
      <c r="EO204" s="167"/>
      <c r="EP204" s="167"/>
      <c r="EQ204" s="167"/>
      <c r="ER204" s="167"/>
      <c r="ES204" s="167"/>
      <c r="ET204" s="167"/>
      <c r="EU204" s="167"/>
      <c r="EV204" s="167"/>
      <c r="EW204" s="167"/>
      <c r="EX204" s="167"/>
      <c r="EY204" s="167"/>
      <c r="EZ204" s="167"/>
      <c r="FA204" s="167"/>
      <c r="FB204" s="167"/>
      <c r="FC204" s="167"/>
    </row>
    <row r="205" spans="2:159" s="292" customFormat="1" x14ac:dyDescent="0.2">
      <c r="B205" s="293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67"/>
      <c r="AZ205" s="167"/>
      <c r="BA205" s="167"/>
      <c r="BB205" s="167"/>
      <c r="BC205" s="167"/>
      <c r="BD205" s="167"/>
      <c r="BE205" s="167"/>
      <c r="BF205" s="167"/>
      <c r="BG205" s="167"/>
      <c r="BH205" s="167"/>
      <c r="BI205" s="167"/>
      <c r="BJ205" s="167"/>
      <c r="BK205" s="167"/>
      <c r="BL205" s="167"/>
      <c r="BM205" s="167"/>
      <c r="BN205" s="167"/>
      <c r="BO205" s="167"/>
      <c r="BP205" s="167"/>
      <c r="BQ205" s="167"/>
      <c r="BR205" s="167"/>
      <c r="BS205" s="167"/>
      <c r="BT205" s="167"/>
      <c r="BU205" s="167"/>
      <c r="BV205" s="167"/>
      <c r="BW205" s="167"/>
      <c r="BX205" s="167"/>
      <c r="BY205" s="167"/>
      <c r="BZ205" s="167"/>
      <c r="CA205" s="167"/>
      <c r="CB205" s="167"/>
      <c r="CC205" s="167"/>
      <c r="CD205" s="167"/>
      <c r="CE205" s="167"/>
      <c r="CF205" s="167"/>
      <c r="CG205" s="167"/>
      <c r="CH205" s="167"/>
      <c r="CI205" s="167"/>
      <c r="CJ205" s="167"/>
      <c r="CK205" s="167"/>
      <c r="CL205" s="167"/>
      <c r="CM205" s="167"/>
      <c r="CN205" s="167"/>
      <c r="CO205" s="167"/>
      <c r="CP205" s="167"/>
      <c r="CQ205" s="167"/>
      <c r="CR205" s="167"/>
      <c r="CS205" s="167"/>
      <c r="CT205" s="167"/>
      <c r="CU205" s="167"/>
      <c r="CV205" s="167"/>
      <c r="CW205" s="167"/>
      <c r="CX205" s="167"/>
      <c r="CY205" s="167"/>
      <c r="CZ205" s="167"/>
      <c r="DA205" s="167"/>
      <c r="DB205" s="167"/>
      <c r="DC205" s="167"/>
      <c r="DD205" s="167"/>
      <c r="DE205" s="167"/>
      <c r="DF205" s="167"/>
      <c r="DG205" s="167"/>
      <c r="DH205" s="167"/>
      <c r="DI205" s="167"/>
      <c r="DJ205" s="167"/>
      <c r="DK205" s="167"/>
      <c r="DL205" s="167"/>
      <c r="DM205" s="167"/>
      <c r="DN205" s="167"/>
      <c r="DO205" s="167"/>
      <c r="DP205" s="167"/>
      <c r="DQ205" s="167"/>
      <c r="DR205" s="167"/>
      <c r="DS205" s="167"/>
      <c r="DT205" s="167"/>
      <c r="DU205" s="167"/>
      <c r="DV205" s="167"/>
      <c r="DW205" s="167"/>
      <c r="DX205" s="167"/>
      <c r="DY205" s="167"/>
      <c r="DZ205" s="167"/>
      <c r="EA205" s="167"/>
      <c r="EB205" s="167"/>
      <c r="EC205" s="167"/>
      <c r="ED205" s="167"/>
      <c r="EE205" s="167"/>
      <c r="EF205" s="167"/>
      <c r="EG205" s="167"/>
      <c r="EH205" s="167"/>
      <c r="EI205" s="167"/>
      <c r="EJ205" s="167"/>
      <c r="EK205" s="167"/>
      <c r="EL205" s="167"/>
      <c r="EM205" s="167"/>
      <c r="EN205" s="167"/>
      <c r="EO205" s="167"/>
      <c r="EP205" s="167"/>
      <c r="EQ205" s="167"/>
      <c r="ER205" s="167"/>
      <c r="ES205" s="167"/>
      <c r="ET205" s="167"/>
      <c r="EU205" s="167"/>
      <c r="EV205" s="167"/>
      <c r="EW205" s="167"/>
      <c r="EX205" s="167"/>
      <c r="EY205" s="167"/>
      <c r="EZ205" s="167"/>
      <c r="FA205" s="167"/>
      <c r="FB205" s="167"/>
      <c r="FC205" s="167"/>
    </row>
    <row r="206" spans="2:159" s="292" customFormat="1" x14ac:dyDescent="0.2">
      <c r="B206" s="293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67"/>
      <c r="AZ206" s="167"/>
      <c r="BA206" s="167"/>
      <c r="BB206" s="167"/>
      <c r="BC206" s="167"/>
      <c r="BD206" s="167"/>
      <c r="BE206" s="167"/>
      <c r="BF206" s="167"/>
      <c r="BG206" s="167"/>
      <c r="BH206" s="167"/>
      <c r="BI206" s="167"/>
      <c r="BJ206" s="167"/>
      <c r="BK206" s="167"/>
      <c r="BL206" s="167"/>
      <c r="BM206" s="167"/>
      <c r="BN206" s="167"/>
      <c r="BO206" s="167"/>
      <c r="BP206" s="167"/>
      <c r="BQ206" s="167"/>
      <c r="BR206" s="167"/>
      <c r="BS206" s="167"/>
      <c r="BT206" s="167"/>
      <c r="BU206" s="167"/>
      <c r="BV206" s="167"/>
      <c r="BW206" s="167"/>
      <c r="BX206" s="167"/>
      <c r="BY206" s="167"/>
      <c r="BZ206" s="167"/>
      <c r="CA206" s="167"/>
      <c r="CB206" s="167"/>
      <c r="CC206" s="167"/>
      <c r="CD206" s="167"/>
      <c r="CE206" s="167"/>
      <c r="CF206" s="167"/>
      <c r="CG206" s="167"/>
      <c r="CH206" s="167"/>
      <c r="CI206" s="167"/>
      <c r="CJ206" s="167"/>
      <c r="CK206" s="167"/>
      <c r="CL206" s="167"/>
      <c r="CM206" s="167"/>
      <c r="CN206" s="167"/>
      <c r="CO206" s="167"/>
      <c r="CP206" s="167"/>
      <c r="CQ206" s="167"/>
      <c r="CR206" s="167"/>
      <c r="CS206" s="167"/>
      <c r="CT206" s="167"/>
      <c r="CU206" s="167"/>
      <c r="CV206" s="167"/>
      <c r="CW206" s="167"/>
      <c r="CX206" s="167"/>
      <c r="CY206" s="167"/>
      <c r="CZ206" s="167"/>
      <c r="DA206" s="167"/>
      <c r="DB206" s="167"/>
      <c r="DC206" s="167"/>
      <c r="DD206" s="167"/>
      <c r="DE206" s="167"/>
      <c r="DF206" s="167"/>
      <c r="DG206" s="167"/>
      <c r="DH206" s="167"/>
      <c r="DI206" s="167"/>
      <c r="DJ206" s="167"/>
      <c r="DK206" s="167"/>
      <c r="DL206" s="167"/>
      <c r="DM206" s="167"/>
      <c r="DN206" s="167"/>
      <c r="DO206" s="167"/>
      <c r="DP206" s="167"/>
      <c r="DQ206" s="167"/>
      <c r="DR206" s="167"/>
      <c r="DS206" s="167"/>
      <c r="DT206" s="167"/>
      <c r="DU206" s="167"/>
      <c r="DV206" s="167"/>
      <c r="DW206" s="167"/>
      <c r="DX206" s="167"/>
      <c r="DY206" s="167"/>
      <c r="DZ206" s="167"/>
      <c r="EA206" s="167"/>
      <c r="EB206" s="167"/>
      <c r="EC206" s="167"/>
      <c r="ED206" s="167"/>
      <c r="EE206" s="167"/>
      <c r="EF206" s="167"/>
      <c r="EG206" s="167"/>
      <c r="EH206" s="167"/>
      <c r="EI206" s="167"/>
      <c r="EJ206" s="167"/>
      <c r="EK206" s="167"/>
      <c r="EL206" s="167"/>
      <c r="EM206" s="167"/>
      <c r="EN206" s="167"/>
      <c r="EO206" s="167"/>
      <c r="EP206" s="167"/>
      <c r="EQ206" s="167"/>
      <c r="ER206" s="167"/>
      <c r="ES206" s="167"/>
      <c r="ET206" s="167"/>
      <c r="EU206" s="167"/>
      <c r="EV206" s="167"/>
      <c r="EW206" s="167"/>
      <c r="EX206" s="167"/>
      <c r="EY206" s="167"/>
      <c r="EZ206" s="167"/>
      <c r="FA206" s="167"/>
      <c r="FB206" s="167"/>
      <c r="FC206" s="167"/>
    </row>
    <row r="207" spans="2:159" s="292" customFormat="1" x14ac:dyDescent="0.2">
      <c r="B207" s="293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67"/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7"/>
      <c r="AT207" s="167"/>
      <c r="AU207" s="167"/>
      <c r="AV207" s="167"/>
      <c r="AW207" s="167"/>
      <c r="AX207" s="167"/>
      <c r="AY207" s="167"/>
      <c r="AZ207" s="167"/>
      <c r="BA207" s="167"/>
      <c r="BB207" s="167"/>
      <c r="BC207" s="167"/>
      <c r="BD207" s="167"/>
      <c r="BE207" s="167"/>
      <c r="BF207" s="167"/>
      <c r="BG207" s="167"/>
      <c r="BH207" s="167"/>
      <c r="BI207" s="167"/>
      <c r="BJ207" s="167"/>
      <c r="BK207" s="167"/>
      <c r="BL207" s="167"/>
      <c r="BM207" s="167"/>
      <c r="BN207" s="167"/>
      <c r="BO207" s="167"/>
      <c r="BP207" s="167"/>
      <c r="BQ207" s="167"/>
      <c r="BR207" s="167"/>
      <c r="BS207" s="167"/>
      <c r="BT207" s="167"/>
      <c r="BU207" s="167"/>
      <c r="BV207" s="167"/>
      <c r="BW207" s="167"/>
      <c r="BX207" s="167"/>
      <c r="BY207" s="167"/>
      <c r="BZ207" s="167"/>
      <c r="CA207" s="167"/>
      <c r="CB207" s="167"/>
      <c r="CC207" s="167"/>
      <c r="CD207" s="167"/>
      <c r="CE207" s="167"/>
      <c r="CF207" s="167"/>
      <c r="CG207" s="167"/>
      <c r="CH207" s="167"/>
      <c r="CI207" s="167"/>
      <c r="CJ207" s="167"/>
      <c r="CK207" s="167"/>
      <c r="CL207" s="167"/>
      <c r="CM207" s="167"/>
      <c r="CN207" s="167"/>
      <c r="CO207" s="167"/>
      <c r="CP207" s="167"/>
      <c r="CQ207" s="167"/>
      <c r="CR207" s="167"/>
      <c r="CS207" s="167"/>
      <c r="CT207" s="167"/>
      <c r="CU207" s="167"/>
      <c r="CV207" s="167"/>
      <c r="CW207" s="167"/>
      <c r="CX207" s="167"/>
      <c r="CY207" s="167"/>
      <c r="CZ207" s="167"/>
      <c r="DA207" s="167"/>
      <c r="DB207" s="167"/>
      <c r="DC207" s="167"/>
      <c r="DD207" s="167"/>
      <c r="DE207" s="167"/>
      <c r="DF207" s="167"/>
      <c r="DG207" s="167"/>
      <c r="DH207" s="167"/>
      <c r="DI207" s="167"/>
      <c r="DJ207" s="167"/>
      <c r="DK207" s="167"/>
      <c r="DL207" s="167"/>
      <c r="DM207" s="167"/>
      <c r="DN207" s="167"/>
      <c r="DO207" s="167"/>
      <c r="DP207" s="167"/>
      <c r="DQ207" s="167"/>
      <c r="DR207" s="167"/>
      <c r="DS207" s="167"/>
      <c r="DT207" s="167"/>
      <c r="DU207" s="167"/>
      <c r="DV207" s="167"/>
      <c r="DW207" s="167"/>
      <c r="DX207" s="167"/>
      <c r="DY207" s="167"/>
      <c r="DZ207" s="167"/>
      <c r="EA207" s="167"/>
      <c r="EB207" s="167"/>
      <c r="EC207" s="167"/>
      <c r="ED207" s="167"/>
      <c r="EE207" s="167"/>
      <c r="EF207" s="167"/>
      <c r="EG207" s="167"/>
      <c r="EH207" s="167"/>
      <c r="EI207" s="167"/>
      <c r="EJ207" s="167"/>
      <c r="EK207" s="167"/>
      <c r="EL207" s="167"/>
      <c r="EM207" s="167"/>
      <c r="EN207" s="167"/>
      <c r="EO207" s="167"/>
      <c r="EP207" s="167"/>
      <c r="EQ207" s="167"/>
      <c r="ER207" s="167"/>
      <c r="ES207" s="167"/>
      <c r="ET207" s="167"/>
      <c r="EU207" s="167"/>
      <c r="EV207" s="167"/>
      <c r="EW207" s="167"/>
      <c r="EX207" s="167"/>
      <c r="EY207" s="167"/>
      <c r="EZ207" s="167"/>
      <c r="FA207" s="167"/>
      <c r="FB207" s="167"/>
      <c r="FC207" s="167"/>
    </row>
    <row r="208" spans="2:159" s="292" customFormat="1" x14ac:dyDescent="0.2">
      <c r="B208" s="293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7"/>
      <c r="AT208" s="167"/>
      <c r="AU208" s="167"/>
      <c r="AV208" s="167"/>
      <c r="AW208" s="167"/>
      <c r="AX208" s="167"/>
      <c r="AY208" s="167"/>
      <c r="AZ208" s="167"/>
      <c r="BA208" s="167"/>
      <c r="BB208" s="167"/>
      <c r="BC208" s="167"/>
      <c r="BD208" s="167"/>
      <c r="BE208" s="167"/>
      <c r="BF208" s="167"/>
      <c r="BG208" s="167"/>
      <c r="BH208" s="167"/>
      <c r="BI208" s="167"/>
      <c r="BJ208" s="167"/>
      <c r="BK208" s="167"/>
      <c r="BL208" s="167"/>
      <c r="BM208" s="167"/>
      <c r="BN208" s="167"/>
      <c r="BO208" s="167"/>
      <c r="BP208" s="167"/>
      <c r="BQ208" s="167"/>
      <c r="BR208" s="167"/>
      <c r="BS208" s="167"/>
      <c r="BT208" s="167"/>
      <c r="BU208" s="167"/>
      <c r="BV208" s="167"/>
      <c r="BW208" s="167"/>
      <c r="BX208" s="167"/>
      <c r="BY208" s="167"/>
      <c r="BZ208" s="167"/>
      <c r="CA208" s="167"/>
      <c r="CB208" s="167"/>
      <c r="CC208" s="167"/>
      <c r="CD208" s="167"/>
      <c r="CE208" s="167"/>
      <c r="CF208" s="167"/>
      <c r="CG208" s="167"/>
      <c r="CH208" s="167"/>
      <c r="CI208" s="167"/>
      <c r="CJ208" s="167"/>
      <c r="CK208" s="167"/>
      <c r="CL208" s="167"/>
      <c r="CM208" s="167"/>
      <c r="CN208" s="167"/>
      <c r="CO208" s="167"/>
      <c r="CP208" s="167"/>
      <c r="CQ208" s="167"/>
      <c r="CR208" s="167"/>
      <c r="CS208" s="167"/>
      <c r="CT208" s="167"/>
      <c r="CU208" s="167"/>
      <c r="CV208" s="167"/>
      <c r="CW208" s="167"/>
      <c r="CX208" s="167"/>
      <c r="CY208" s="167"/>
      <c r="CZ208" s="167"/>
      <c r="DA208" s="167"/>
      <c r="DB208" s="167"/>
      <c r="DC208" s="167"/>
      <c r="DD208" s="167"/>
      <c r="DE208" s="167"/>
      <c r="DF208" s="167"/>
      <c r="DG208" s="167"/>
      <c r="DH208" s="167"/>
      <c r="DI208" s="167"/>
      <c r="DJ208" s="167"/>
      <c r="DK208" s="167"/>
      <c r="DL208" s="167"/>
      <c r="DM208" s="167"/>
      <c r="DN208" s="167"/>
      <c r="DO208" s="167"/>
      <c r="DP208" s="167"/>
      <c r="DQ208" s="167"/>
      <c r="DR208" s="167"/>
      <c r="DS208" s="167"/>
      <c r="DT208" s="167"/>
      <c r="DU208" s="167"/>
      <c r="DV208" s="167"/>
      <c r="DW208" s="167"/>
      <c r="DX208" s="167"/>
      <c r="DY208" s="167"/>
      <c r="DZ208" s="167"/>
      <c r="EA208" s="167"/>
      <c r="EB208" s="167"/>
      <c r="EC208" s="167"/>
      <c r="ED208" s="167"/>
      <c r="EE208" s="167"/>
      <c r="EF208" s="167"/>
      <c r="EG208" s="167"/>
      <c r="EH208" s="167"/>
      <c r="EI208" s="167"/>
      <c r="EJ208" s="167"/>
      <c r="EK208" s="167"/>
      <c r="EL208" s="167"/>
      <c r="EM208" s="167"/>
      <c r="EN208" s="167"/>
      <c r="EO208" s="167"/>
      <c r="EP208" s="167"/>
      <c r="EQ208" s="167"/>
      <c r="ER208" s="167"/>
      <c r="ES208" s="167"/>
      <c r="ET208" s="167"/>
      <c r="EU208" s="167"/>
      <c r="EV208" s="167"/>
      <c r="EW208" s="167"/>
      <c r="EX208" s="167"/>
      <c r="EY208" s="167"/>
      <c r="EZ208" s="167"/>
      <c r="FA208" s="167"/>
      <c r="FB208" s="167"/>
      <c r="FC208" s="167"/>
    </row>
    <row r="209" spans="2:159" s="292" customFormat="1" x14ac:dyDescent="0.2">
      <c r="B209" s="293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/>
      <c r="AV209" s="167"/>
      <c r="AW209" s="167"/>
      <c r="AX209" s="167"/>
      <c r="AY209" s="167"/>
      <c r="AZ209" s="167"/>
      <c r="BA209" s="167"/>
      <c r="BB209" s="167"/>
      <c r="BC209" s="167"/>
      <c r="BD209" s="167"/>
      <c r="BE209" s="167"/>
      <c r="BF209" s="167"/>
      <c r="BG209" s="167"/>
      <c r="BH209" s="167"/>
      <c r="BI209" s="167"/>
      <c r="BJ209" s="167"/>
      <c r="BK209" s="167"/>
      <c r="BL209" s="167"/>
      <c r="BM209" s="167"/>
      <c r="BN209" s="167"/>
      <c r="BO209" s="167"/>
      <c r="BP209" s="167"/>
      <c r="BQ209" s="167"/>
      <c r="BR209" s="167"/>
      <c r="BS209" s="167"/>
      <c r="BT209" s="167"/>
      <c r="BU209" s="167"/>
      <c r="BV209" s="167"/>
      <c r="BW209" s="167"/>
      <c r="BX209" s="167"/>
      <c r="BY209" s="167"/>
      <c r="BZ209" s="167"/>
      <c r="CA209" s="167"/>
      <c r="CB209" s="167"/>
      <c r="CC209" s="167"/>
      <c r="CD209" s="167"/>
      <c r="CE209" s="167"/>
      <c r="CF209" s="167"/>
      <c r="CG209" s="167"/>
      <c r="CH209" s="167"/>
      <c r="CI209" s="167"/>
      <c r="CJ209" s="167"/>
      <c r="CK209" s="167"/>
      <c r="CL209" s="167"/>
      <c r="CM209" s="167"/>
      <c r="CN209" s="167"/>
      <c r="CO209" s="167"/>
      <c r="CP209" s="167"/>
      <c r="CQ209" s="167"/>
      <c r="CR209" s="167"/>
      <c r="CS209" s="167"/>
      <c r="CT209" s="167"/>
      <c r="CU209" s="167"/>
      <c r="CV209" s="167"/>
      <c r="CW209" s="167"/>
      <c r="CX209" s="167"/>
      <c r="CY209" s="167"/>
      <c r="CZ209" s="167"/>
      <c r="DA209" s="167"/>
      <c r="DB209" s="167"/>
      <c r="DC209" s="167"/>
      <c r="DD209" s="167"/>
      <c r="DE209" s="167"/>
      <c r="DF209" s="167"/>
      <c r="DG209" s="167"/>
      <c r="DH209" s="167"/>
      <c r="DI209" s="167"/>
      <c r="DJ209" s="167"/>
      <c r="DK209" s="167"/>
      <c r="DL209" s="167"/>
      <c r="DM209" s="167"/>
      <c r="DN209" s="167"/>
      <c r="DO209" s="167"/>
      <c r="DP209" s="167"/>
      <c r="DQ209" s="167"/>
      <c r="DR209" s="167"/>
      <c r="DS209" s="167"/>
      <c r="DT209" s="167"/>
      <c r="DU209" s="167"/>
      <c r="DV209" s="167"/>
      <c r="DW209" s="167"/>
      <c r="DX209" s="167"/>
      <c r="DY209" s="167"/>
      <c r="DZ209" s="167"/>
      <c r="EA209" s="167"/>
      <c r="EB209" s="167"/>
      <c r="EC209" s="167"/>
      <c r="ED209" s="167"/>
      <c r="EE209" s="167"/>
      <c r="EF209" s="167"/>
      <c r="EG209" s="167"/>
      <c r="EH209" s="167"/>
      <c r="EI209" s="167"/>
      <c r="EJ209" s="167"/>
      <c r="EK209" s="167"/>
      <c r="EL209" s="167"/>
      <c r="EM209" s="167"/>
      <c r="EN209" s="167"/>
      <c r="EO209" s="167"/>
      <c r="EP209" s="167"/>
      <c r="EQ209" s="167"/>
      <c r="ER209" s="167"/>
      <c r="ES209" s="167"/>
      <c r="ET209" s="167"/>
      <c r="EU209" s="167"/>
      <c r="EV209" s="167"/>
      <c r="EW209" s="167"/>
      <c r="EX209" s="167"/>
      <c r="EY209" s="167"/>
      <c r="EZ209" s="167"/>
      <c r="FA209" s="167"/>
      <c r="FB209" s="167"/>
      <c r="FC209" s="167"/>
    </row>
    <row r="210" spans="2:159" s="292" customFormat="1" x14ac:dyDescent="0.2">
      <c r="B210" s="293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67"/>
      <c r="AZ210" s="167"/>
      <c r="BA210" s="167"/>
      <c r="BB210" s="167"/>
      <c r="BC210" s="167"/>
      <c r="BD210" s="167"/>
      <c r="BE210" s="167"/>
      <c r="BF210" s="167"/>
      <c r="BG210" s="167"/>
      <c r="BH210" s="167"/>
      <c r="BI210" s="167"/>
      <c r="BJ210" s="167"/>
      <c r="BK210" s="167"/>
      <c r="BL210" s="167"/>
      <c r="BM210" s="167"/>
      <c r="BN210" s="167"/>
      <c r="BO210" s="167"/>
      <c r="BP210" s="167"/>
      <c r="BQ210" s="167"/>
      <c r="BR210" s="167"/>
      <c r="BS210" s="167"/>
      <c r="BT210" s="167"/>
      <c r="BU210" s="167"/>
      <c r="BV210" s="167"/>
      <c r="BW210" s="167"/>
      <c r="BX210" s="167"/>
      <c r="BY210" s="167"/>
      <c r="BZ210" s="167"/>
      <c r="CA210" s="167"/>
      <c r="CB210" s="167"/>
      <c r="CC210" s="167"/>
      <c r="CD210" s="167"/>
      <c r="CE210" s="167"/>
      <c r="CF210" s="167"/>
      <c r="CG210" s="167"/>
      <c r="CH210" s="167"/>
      <c r="CI210" s="167"/>
      <c r="CJ210" s="167"/>
      <c r="CK210" s="167"/>
      <c r="CL210" s="167"/>
      <c r="CM210" s="167"/>
      <c r="CN210" s="167"/>
      <c r="CO210" s="167"/>
      <c r="CP210" s="167"/>
      <c r="CQ210" s="167"/>
      <c r="CR210" s="167"/>
      <c r="CS210" s="167"/>
      <c r="CT210" s="167"/>
      <c r="CU210" s="167"/>
      <c r="CV210" s="167"/>
      <c r="CW210" s="167"/>
      <c r="CX210" s="167"/>
      <c r="CY210" s="167"/>
      <c r="CZ210" s="167"/>
      <c r="DA210" s="167"/>
      <c r="DB210" s="167"/>
      <c r="DC210" s="167"/>
      <c r="DD210" s="167"/>
      <c r="DE210" s="167"/>
      <c r="DF210" s="167"/>
      <c r="DG210" s="167"/>
      <c r="DH210" s="167"/>
      <c r="DI210" s="167"/>
      <c r="DJ210" s="167"/>
      <c r="DK210" s="167"/>
      <c r="DL210" s="167"/>
      <c r="DM210" s="167"/>
      <c r="DN210" s="167"/>
      <c r="DO210" s="167"/>
      <c r="DP210" s="167"/>
      <c r="DQ210" s="167"/>
      <c r="DR210" s="167"/>
      <c r="DS210" s="167"/>
      <c r="DT210" s="167"/>
      <c r="DU210" s="167"/>
      <c r="DV210" s="167"/>
      <c r="DW210" s="167"/>
      <c r="DX210" s="167"/>
      <c r="DY210" s="167"/>
      <c r="DZ210" s="167"/>
      <c r="EA210" s="167"/>
      <c r="EB210" s="167"/>
      <c r="EC210" s="167"/>
      <c r="ED210" s="167"/>
      <c r="EE210" s="167"/>
      <c r="EF210" s="167"/>
      <c r="EG210" s="167"/>
      <c r="EH210" s="167"/>
      <c r="EI210" s="167"/>
      <c r="EJ210" s="167"/>
      <c r="EK210" s="167"/>
      <c r="EL210" s="167"/>
      <c r="EM210" s="167"/>
      <c r="EN210" s="167"/>
      <c r="EO210" s="167"/>
      <c r="EP210" s="167"/>
      <c r="EQ210" s="167"/>
      <c r="ER210" s="167"/>
      <c r="ES210" s="167"/>
      <c r="ET210" s="167"/>
      <c r="EU210" s="167"/>
      <c r="EV210" s="167"/>
      <c r="EW210" s="167"/>
      <c r="EX210" s="167"/>
      <c r="EY210" s="167"/>
      <c r="EZ210" s="167"/>
      <c r="FA210" s="167"/>
      <c r="FB210" s="167"/>
      <c r="FC210" s="167"/>
    </row>
    <row r="211" spans="2:159" s="292" customFormat="1" x14ac:dyDescent="0.2">
      <c r="B211" s="293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67"/>
      <c r="AZ211" s="167"/>
      <c r="BA211" s="167"/>
      <c r="BB211" s="167"/>
      <c r="BC211" s="167"/>
      <c r="BD211" s="167"/>
      <c r="BE211" s="167"/>
      <c r="BF211" s="167"/>
      <c r="BG211" s="167"/>
      <c r="BH211" s="167"/>
      <c r="BI211" s="167"/>
      <c r="BJ211" s="167"/>
      <c r="BK211" s="167"/>
      <c r="BL211" s="167"/>
      <c r="BM211" s="167"/>
      <c r="BN211" s="167"/>
      <c r="BO211" s="167"/>
      <c r="BP211" s="167"/>
      <c r="BQ211" s="167"/>
      <c r="BR211" s="167"/>
      <c r="BS211" s="167"/>
      <c r="BT211" s="167"/>
      <c r="BU211" s="167"/>
      <c r="BV211" s="167"/>
      <c r="BW211" s="167"/>
      <c r="BX211" s="167"/>
      <c r="BY211" s="167"/>
      <c r="BZ211" s="167"/>
      <c r="CA211" s="167"/>
      <c r="CB211" s="167"/>
      <c r="CC211" s="167"/>
      <c r="CD211" s="167"/>
      <c r="CE211" s="167"/>
      <c r="CF211" s="167"/>
      <c r="CG211" s="167"/>
      <c r="CH211" s="167"/>
      <c r="CI211" s="167"/>
      <c r="CJ211" s="167"/>
      <c r="CK211" s="167"/>
      <c r="CL211" s="167"/>
      <c r="CM211" s="167"/>
      <c r="CN211" s="167"/>
      <c r="CO211" s="167"/>
      <c r="CP211" s="167"/>
      <c r="CQ211" s="167"/>
      <c r="CR211" s="167"/>
      <c r="CS211" s="167"/>
      <c r="CT211" s="167"/>
      <c r="CU211" s="167"/>
      <c r="CV211" s="167"/>
      <c r="CW211" s="167"/>
      <c r="CX211" s="167"/>
      <c r="CY211" s="167"/>
      <c r="CZ211" s="167"/>
      <c r="DA211" s="167"/>
      <c r="DB211" s="167"/>
      <c r="DC211" s="167"/>
      <c r="DD211" s="167"/>
      <c r="DE211" s="167"/>
      <c r="DF211" s="167"/>
      <c r="DG211" s="167"/>
      <c r="DH211" s="167"/>
      <c r="DI211" s="167"/>
      <c r="DJ211" s="167"/>
      <c r="DK211" s="167"/>
      <c r="DL211" s="167"/>
      <c r="DM211" s="167"/>
      <c r="DN211" s="167"/>
      <c r="DO211" s="167"/>
      <c r="DP211" s="167"/>
      <c r="DQ211" s="167"/>
      <c r="DR211" s="167"/>
      <c r="DS211" s="167"/>
      <c r="DT211" s="167"/>
      <c r="DU211" s="167"/>
      <c r="DV211" s="167"/>
      <c r="DW211" s="167"/>
      <c r="DX211" s="167"/>
      <c r="DY211" s="167"/>
      <c r="DZ211" s="167"/>
      <c r="EA211" s="167"/>
      <c r="EB211" s="167"/>
      <c r="EC211" s="167"/>
      <c r="ED211" s="167"/>
      <c r="EE211" s="167"/>
      <c r="EF211" s="167"/>
      <c r="EG211" s="167"/>
      <c r="EH211" s="167"/>
      <c r="EI211" s="167"/>
      <c r="EJ211" s="167"/>
      <c r="EK211" s="167"/>
      <c r="EL211" s="167"/>
      <c r="EM211" s="167"/>
      <c r="EN211" s="167"/>
      <c r="EO211" s="167"/>
      <c r="EP211" s="167"/>
      <c r="EQ211" s="167"/>
      <c r="ER211" s="167"/>
      <c r="ES211" s="167"/>
      <c r="ET211" s="167"/>
      <c r="EU211" s="167"/>
      <c r="EV211" s="167"/>
      <c r="EW211" s="167"/>
      <c r="EX211" s="167"/>
      <c r="EY211" s="167"/>
      <c r="EZ211" s="167"/>
      <c r="FA211" s="167"/>
      <c r="FB211" s="167"/>
      <c r="FC211" s="167"/>
    </row>
    <row r="212" spans="2:159" s="292" customFormat="1" x14ac:dyDescent="0.2">
      <c r="B212" s="293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  <c r="AC212" s="167"/>
      <c r="AD212" s="167"/>
      <c r="AE212" s="167"/>
      <c r="AF212" s="167"/>
      <c r="AG212" s="167"/>
      <c r="AH212" s="167"/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167"/>
      <c r="AT212" s="167"/>
      <c r="AU212" s="167"/>
      <c r="AV212" s="167"/>
      <c r="AW212" s="167"/>
      <c r="AX212" s="167"/>
      <c r="AY212" s="167"/>
      <c r="AZ212" s="167"/>
      <c r="BA212" s="167"/>
      <c r="BB212" s="167"/>
      <c r="BC212" s="167"/>
      <c r="BD212" s="167"/>
      <c r="BE212" s="167"/>
      <c r="BF212" s="167"/>
      <c r="BG212" s="167"/>
      <c r="BH212" s="167"/>
      <c r="BI212" s="167"/>
      <c r="BJ212" s="167"/>
      <c r="BK212" s="167"/>
      <c r="BL212" s="167"/>
      <c r="BM212" s="167"/>
      <c r="BN212" s="167"/>
      <c r="BO212" s="167"/>
      <c r="BP212" s="167"/>
      <c r="BQ212" s="167"/>
      <c r="BR212" s="167"/>
      <c r="BS212" s="167"/>
      <c r="BT212" s="167"/>
      <c r="BU212" s="167"/>
      <c r="BV212" s="167"/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7"/>
      <c r="CN212" s="167"/>
      <c r="CO212" s="167"/>
      <c r="CP212" s="167"/>
      <c r="CQ212" s="167"/>
      <c r="CR212" s="167"/>
      <c r="CS212" s="167"/>
      <c r="CT212" s="167"/>
      <c r="CU212" s="167"/>
      <c r="CV212" s="167"/>
      <c r="CW212" s="167"/>
      <c r="CX212" s="167"/>
      <c r="CY212" s="167"/>
      <c r="CZ212" s="167"/>
      <c r="DA212" s="167"/>
      <c r="DB212" s="167"/>
      <c r="DC212" s="167"/>
      <c r="DD212" s="167"/>
      <c r="DE212" s="167"/>
      <c r="DF212" s="167"/>
      <c r="DG212" s="167"/>
      <c r="DH212" s="167"/>
      <c r="DI212" s="167"/>
      <c r="DJ212" s="167"/>
      <c r="DK212" s="167"/>
      <c r="DL212" s="167"/>
      <c r="DM212" s="167"/>
      <c r="DN212" s="167"/>
      <c r="DO212" s="167"/>
      <c r="DP212" s="167"/>
      <c r="DQ212" s="167"/>
      <c r="DR212" s="167"/>
      <c r="DS212" s="167"/>
      <c r="DT212" s="167"/>
      <c r="DU212" s="167"/>
      <c r="DV212" s="167"/>
      <c r="DW212" s="167"/>
      <c r="DX212" s="167"/>
      <c r="DY212" s="167"/>
      <c r="DZ212" s="167"/>
      <c r="EA212" s="167"/>
      <c r="EB212" s="167"/>
      <c r="EC212" s="167"/>
      <c r="ED212" s="167"/>
      <c r="EE212" s="167"/>
      <c r="EF212" s="167"/>
      <c r="EG212" s="167"/>
      <c r="EH212" s="167"/>
      <c r="EI212" s="167"/>
      <c r="EJ212" s="167"/>
      <c r="EK212" s="167"/>
      <c r="EL212" s="167"/>
      <c r="EM212" s="167"/>
      <c r="EN212" s="167"/>
      <c r="EO212" s="167"/>
      <c r="EP212" s="167"/>
      <c r="EQ212" s="167"/>
      <c r="ER212" s="167"/>
      <c r="ES212" s="167"/>
      <c r="ET212" s="167"/>
      <c r="EU212" s="167"/>
      <c r="EV212" s="167"/>
      <c r="EW212" s="167"/>
      <c r="EX212" s="167"/>
      <c r="EY212" s="167"/>
      <c r="EZ212" s="167"/>
      <c r="FA212" s="167"/>
      <c r="FB212" s="167"/>
      <c r="FC212" s="167"/>
    </row>
    <row r="213" spans="2:159" s="292" customFormat="1" x14ac:dyDescent="0.2">
      <c r="B213" s="293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67"/>
      <c r="AZ213" s="167"/>
      <c r="BA213" s="167"/>
      <c r="BB213" s="167"/>
      <c r="BC213" s="167"/>
      <c r="BD213" s="167"/>
      <c r="BE213" s="167"/>
      <c r="BF213" s="167"/>
      <c r="BG213" s="167"/>
      <c r="BH213" s="167"/>
      <c r="BI213" s="167"/>
      <c r="BJ213" s="167"/>
      <c r="BK213" s="167"/>
      <c r="BL213" s="167"/>
      <c r="BM213" s="167"/>
      <c r="BN213" s="167"/>
      <c r="BO213" s="167"/>
      <c r="BP213" s="167"/>
      <c r="BQ213" s="167"/>
      <c r="BR213" s="167"/>
      <c r="BS213" s="167"/>
      <c r="BT213" s="167"/>
      <c r="BU213" s="167"/>
      <c r="BV213" s="167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7"/>
      <c r="CN213" s="167"/>
      <c r="CO213" s="167"/>
      <c r="CP213" s="167"/>
      <c r="CQ213" s="167"/>
      <c r="CR213" s="167"/>
      <c r="CS213" s="167"/>
      <c r="CT213" s="167"/>
      <c r="CU213" s="167"/>
      <c r="CV213" s="167"/>
      <c r="CW213" s="167"/>
      <c r="CX213" s="167"/>
      <c r="CY213" s="167"/>
      <c r="CZ213" s="167"/>
      <c r="DA213" s="167"/>
      <c r="DB213" s="167"/>
      <c r="DC213" s="167"/>
      <c r="DD213" s="167"/>
      <c r="DE213" s="167"/>
      <c r="DF213" s="167"/>
      <c r="DG213" s="167"/>
      <c r="DH213" s="167"/>
      <c r="DI213" s="167"/>
      <c r="DJ213" s="167"/>
      <c r="DK213" s="167"/>
      <c r="DL213" s="167"/>
      <c r="DM213" s="167"/>
      <c r="DN213" s="167"/>
      <c r="DO213" s="167"/>
      <c r="DP213" s="167"/>
      <c r="DQ213" s="167"/>
      <c r="DR213" s="167"/>
      <c r="DS213" s="167"/>
      <c r="DT213" s="167"/>
      <c r="DU213" s="167"/>
      <c r="DV213" s="167"/>
      <c r="DW213" s="167"/>
      <c r="DX213" s="167"/>
      <c r="DY213" s="167"/>
      <c r="DZ213" s="167"/>
      <c r="EA213" s="167"/>
      <c r="EB213" s="167"/>
      <c r="EC213" s="167"/>
      <c r="ED213" s="167"/>
      <c r="EE213" s="167"/>
      <c r="EF213" s="167"/>
      <c r="EG213" s="167"/>
      <c r="EH213" s="167"/>
      <c r="EI213" s="167"/>
      <c r="EJ213" s="167"/>
      <c r="EK213" s="167"/>
      <c r="EL213" s="167"/>
      <c r="EM213" s="167"/>
      <c r="EN213" s="167"/>
      <c r="EO213" s="167"/>
      <c r="EP213" s="167"/>
      <c r="EQ213" s="167"/>
      <c r="ER213" s="167"/>
      <c r="ES213" s="167"/>
      <c r="ET213" s="167"/>
      <c r="EU213" s="167"/>
      <c r="EV213" s="167"/>
      <c r="EW213" s="167"/>
      <c r="EX213" s="167"/>
      <c r="EY213" s="167"/>
      <c r="EZ213" s="167"/>
      <c r="FA213" s="167"/>
      <c r="FB213" s="167"/>
      <c r="FC213" s="167"/>
    </row>
    <row r="214" spans="2:159" s="292" customFormat="1" x14ac:dyDescent="0.2">
      <c r="B214" s="293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67"/>
      <c r="AZ214" s="167"/>
      <c r="BA214" s="167"/>
      <c r="BB214" s="167"/>
      <c r="BC214" s="167"/>
      <c r="BD214" s="167"/>
      <c r="BE214" s="167"/>
      <c r="BF214" s="167"/>
      <c r="BG214" s="167"/>
      <c r="BH214" s="167"/>
      <c r="BI214" s="167"/>
      <c r="BJ214" s="167"/>
      <c r="BK214" s="167"/>
      <c r="BL214" s="167"/>
      <c r="BM214" s="167"/>
      <c r="BN214" s="167"/>
      <c r="BO214" s="167"/>
      <c r="BP214" s="167"/>
      <c r="BQ214" s="167"/>
      <c r="BR214" s="167"/>
      <c r="BS214" s="167"/>
      <c r="BT214" s="167"/>
      <c r="BU214" s="167"/>
      <c r="BV214" s="167"/>
      <c r="BW214" s="167"/>
      <c r="BX214" s="167"/>
      <c r="BY214" s="167"/>
      <c r="BZ214" s="167"/>
      <c r="CA214" s="167"/>
      <c r="CB214" s="167"/>
      <c r="CC214" s="167"/>
      <c r="CD214" s="167"/>
      <c r="CE214" s="167"/>
      <c r="CF214" s="167"/>
      <c r="CG214" s="167"/>
      <c r="CH214" s="167"/>
      <c r="CI214" s="167"/>
      <c r="CJ214" s="167"/>
      <c r="CK214" s="167"/>
      <c r="CL214" s="167"/>
      <c r="CM214" s="167"/>
      <c r="CN214" s="167"/>
      <c r="CO214" s="167"/>
      <c r="CP214" s="167"/>
      <c r="CQ214" s="167"/>
      <c r="CR214" s="167"/>
      <c r="CS214" s="167"/>
      <c r="CT214" s="167"/>
      <c r="CU214" s="167"/>
      <c r="CV214" s="167"/>
      <c r="CW214" s="167"/>
      <c r="CX214" s="167"/>
      <c r="CY214" s="167"/>
      <c r="CZ214" s="167"/>
      <c r="DA214" s="167"/>
      <c r="DB214" s="167"/>
      <c r="DC214" s="167"/>
      <c r="DD214" s="167"/>
      <c r="DE214" s="167"/>
      <c r="DF214" s="167"/>
      <c r="DG214" s="167"/>
      <c r="DH214" s="167"/>
      <c r="DI214" s="167"/>
      <c r="DJ214" s="167"/>
      <c r="DK214" s="167"/>
      <c r="DL214" s="167"/>
      <c r="DM214" s="167"/>
      <c r="DN214" s="167"/>
      <c r="DO214" s="167"/>
      <c r="DP214" s="167"/>
      <c r="DQ214" s="167"/>
      <c r="DR214" s="167"/>
      <c r="DS214" s="167"/>
      <c r="DT214" s="167"/>
      <c r="DU214" s="167"/>
      <c r="DV214" s="167"/>
      <c r="DW214" s="167"/>
      <c r="DX214" s="167"/>
      <c r="DY214" s="167"/>
      <c r="DZ214" s="167"/>
      <c r="EA214" s="167"/>
      <c r="EB214" s="167"/>
      <c r="EC214" s="167"/>
      <c r="ED214" s="167"/>
      <c r="EE214" s="167"/>
      <c r="EF214" s="167"/>
      <c r="EG214" s="167"/>
      <c r="EH214" s="167"/>
      <c r="EI214" s="167"/>
      <c r="EJ214" s="167"/>
      <c r="EK214" s="167"/>
      <c r="EL214" s="167"/>
      <c r="EM214" s="167"/>
      <c r="EN214" s="167"/>
      <c r="EO214" s="167"/>
      <c r="EP214" s="167"/>
      <c r="EQ214" s="167"/>
      <c r="ER214" s="167"/>
      <c r="ES214" s="167"/>
      <c r="ET214" s="167"/>
      <c r="EU214" s="167"/>
      <c r="EV214" s="167"/>
      <c r="EW214" s="167"/>
      <c r="EX214" s="167"/>
      <c r="EY214" s="167"/>
      <c r="EZ214" s="167"/>
      <c r="FA214" s="167"/>
      <c r="FB214" s="167"/>
      <c r="FC214" s="167"/>
    </row>
    <row r="215" spans="2:159" s="292" customFormat="1" x14ac:dyDescent="0.2">
      <c r="B215" s="293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67"/>
      <c r="AZ215" s="167"/>
      <c r="BA215" s="167"/>
      <c r="BB215" s="167"/>
      <c r="BC215" s="167"/>
      <c r="BD215" s="167"/>
      <c r="BE215" s="167"/>
      <c r="BF215" s="167"/>
      <c r="BG215" s="167"/>
      <c r="BH215" s="167"/>
      <c r="BI215" s="167"/>
      <c r="BJ215" s="167"/>
      <c r="BK215" s="167"/>
      <c r="BL215" s="167"/>
      <c r="BM215" s="167"/>
      <c r="BN215" s="167"/>
      <c r="BO215" s="167"/>
      <c r="BP215" s="167"/>
      <c r="BQ215" s="167"/>
      <c r="BR215" s="167"/>
      <c r="BS215" s="167"/>
      <c r="BT215" s="167"/>
      <c r="BU215" s="167"/>
      <c r="BV215" s="167"/>
      <c r="BW215" s="167"/>
      <c r="BX215" s="167"/>
      <c r="BY215" s="167"/>
      <c r="BZ215" s="167"/>
      <c r="CA215" s="167"/>
      <c r="CB215" s="167"/>
      <c r="CC215" s="167"/>
      <c r="CD215" s="167"/>
      <c r="CE215" s="167"/>
      <c r="CF215" s="167"/>
      <c r="CG215" s="167"/>
      <c r="CH215" s="167"/>
      <c r="CI215" s="167"/>
      <c r="CJ215" s="167"/>
      <c r="CK215" s="167"/>
      <c r="CL215" s="167"/>
      <c r="CM215" s="167"/>
      <c r="CN215" s="167"/>
      <c r="CO215" s="167"/>
      <c r="CP215" s="167"/>
      <c r="CQ215" s="167"/>
      <c r="CR215" s="167"/>
      <c r="CS215" s="167"/>
      <c r="CT215" s="167"/>
      <c r="CU215" s="167"/>
      <c r="CV215" s="167"/>
      <c r="CW215" s="167"/>
      <c r="CX215" s="167"/>
      <c r="CY215" s="167"/>
      <c r="CZ215" s="167"/>
      <c r="DA215" s="167"/>
      <c r="DB215" s="167"/>
      <c r="DC215" s="167"/>
      <c r="DD215" s="167"/>
      <c r="DE215" s="167"/>
      <c r="DF215" s="167"/>
      <c r="DG215" s="167"/>
      <c r="DH215" s="167"/>
      <c r="DI215" s="167"/>
      <c r="DJ215" s="167"/>
      <c r="DK215" s="167"/>
      <c r="DL215" s="167"/>
      <c r="DM215" s="167"/>
      <c r="DN215" s="167"/>
      <c r="DO215" s="167"/>
      <c r="DP215" s="167"/>
      <c r="DQ215" s="167"/>
      <c r="DR215" s="167"/>
      <c r="DS215" s="167"/>
      <c r="DT215" s="167"/>
      <c r="DU215" s="167"/>
      <c r="DV215" s="167"/>
      <c r="DW215" s="167"/>
      <c r="DX215" s="167"/>
      <c r="DY215" s="167"/>
      <c r="DZ215" s="167"/>
      <c r="EA215" s="167"/>
      <c r="EB215" s="167"/>
      <c r="EC215" s="167"/>
      <c r="ED215" s="167"/>
      <c r="EE215" s="167"/>
      <c r="EF215" s="167"/>
      <c r="EG215" s="167"/>
      <c r="EH215" s="167"/>
      <c r="EI215" s="167"/>
      <c r="EJ215" s="167"/>
      <c r="EK215" s="167"/>
      <c r="EL215" s="167"/>
      <c r="EM215" s="167"/>
      <c r="EN215" s="167"/>
      <c r="EO215" s="167"/>
      <c r="EP215" s="167"/>
      <c r="EQ215" s="167"/>
      <c r="ER215" s="167"/>
      <c r="ES215" s="167"/>
      <c r="ET215" s="167"/>
      <c r="EU215" s="167"/>
      <c r="EV215" s="167"/>
      <c r="EW215" s="167"/>
      <c r="EX215" s="167"/>
      <c r="EY215" s="167"/>
      <c r="EZ215" s="167"/>
      <c r="FA215" s="167"/>
      <c r="FB215" s="167"/>
      <c r="FC215" s="167"/>
    </row>
    <row r="216" spans="2:159" s="292" customFormat="1" x14ac:dyDescent="0.2">
      <c r="B216" s="293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67"/>
      <c r="AZ216" s="167"/>
      <c r="BA216" s="167"/>
      <c r="BB216" s="167"/>
      <c r="BC216" s="167"/>
      <c r="BD216" s="167"/>
      <c r="BE216" s="167"/>
      <c r="BF216" s="167"/>
      <c r="BG216" s="167"/>
      <c r="BH216" s="167"/>
      <c r="BI216" s="167"/>
      <c r="BJ216" s="167"/>
      <c r="BK216" s="167"/>
      <c r="BL216" s="167"/>
      <c r="BM216" s="167"/>
      <c r="BN216" s="167"/>
      <c r="BO216" s="167"/>
      <c r="BP216" s="167"/>
      <c r="BQ216" s="167"/>
      <c r="BR216" s="167"/>
      <c r="BS216" s="167"/>
      <c r="BT216" s="167"/>
      <c r="BU216" s="167"/>
      <c r="BV216" s="167"/>
      <c r="BW216" s="167"/>
      <c r="BX216" s="167"/>
      <c r="BY216" s="167"/>
      <c r="BZ216" s="167"/>
      <c r="CA216" s="167"/>
      <c r="CB216" s="167"/>
      <c r="CC216" s="167"/>
      <c r="CD216" s="167"/>
      <c r="CE216" s="167"/>
      <c r="CF216" s="167"/>
      <c r="CG216" s="167"/>
      <c r="CH216" s="167"/>
      <c r="CI216" s="167"/>
      <c r="CJ216" s="167"/>
      <c r="CK216" s="167"/>
      <c r="CL216" s="167"/>
      <c r="CM216" s="167"/>
      <c r="CN216" s="167"/>
      <c r="CO216" s="167"/>
      <c r="CP216" s="167"/>
      <c r="CQ216" s="167"/>
      <c r="CR216" s="167"/>
      <c r="CS216" s="167"/>
      <c r="CT216" s="167"/>
      <c r="CU216" s="167"/>
      <c r="CV216" s="167"/>
      <c r="CW216" s="167"/>
      <c r="CX216" s="167"/>
      <c r="CY216" s="167"/>
      <c r="CZ216" s="167"/>
      <c r="DA216" s="167"/>
      <c r="DB216" s="167"/>
      <c r="DC216" s="167"/>
      <c r="DD216" s="167"/>
      <c r="DE216" s="167"/>
      <c r="DF216" s="167"/>
      <c r="DG216" s="167"/>
      <c r="DH216" s="167"/>
      <c r="DI216" s="167"/>
      <c r="DJ216" s="167"/>
      <c r="DK216" s="167"/>
      <c r="DL216" s="167"/>
      <c r="DM216" s="167"/>
      <c r="DN216" s="167"/>
      <c r="DO216" s="167"/>
      <c r="DP216" s="167"/>
      <c r="DQ216" s="167"/>
      <c r="DR216" s="167"/>
      <c r="DS216" s="167"/>
      <c r="DT216" s="167"/>
      <c r="DU216" s="167"/>
      <c r="DV216" s="167"/>
      <c r="DW216" s="167"/>
      <c r="DX216" s="167"/>
      <c r="DY216" s="167"/>
      <c r="DZ216" s="167"/>
      <c r="EA216" s="167"/>
      <c r="EB216" s="167"/>
      <c r="EC216" s="167"/>
      <c r="ED216" s="167"/>
      <c r="EE216" s="167"/>
      <c r="EF216" s="167"/>
      <c r="EG216" s="167"/>
      <c r="EH216" s="167"/>
      <c r="EI216" s="167"/>
      <c r="EJ216" s="167"/>
      <c r="EK216" s="167"/>
      <c r="EL216" s="167"/>
      <c r="EM216" s="167"/>
      <c r="EN216" s="167"/>
      <c r="EO216" s="167"/>
      <c r="EP216" s="167"/>
      <c r="EQ216" s="167"/>
      <c r="ER216" s="167"/>
      <c r="ES216" s="167"/>
      <c r="ET216" s="167"/>
      <c r="EU216" s="167"/>
      <c r="EV216" s="167"/>
      <c r="EW216" s="167"/>
      <c r="EX216" s="167"/>
      <c r="EY216" s="167"/>
      <c r="EZ216" s="167"/>
      <c r="FA216" s="167"/>
      <c r="FB216" s="167"/>
      <c r="FC216" s="167"/>
    </row>
    <row r="217" spans="2:159" s="292" customFormat="1" x14ac:dyDescent="0.2">
      <c r="B217" s="293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67"/>
      <c r="AZ217" s="167"/>
      <c r="BA217" s="167"/>
      <c r="BB217" s="167"/>
      <c r="BC217" s="167"/>
      <c r="BD217" s="167"/>
      <c r="BE217" s="167"/>
      <c r="BF217" s="167"/>
      <c r="BG217" s="167"/>
      <c r="BH217" s="167"/>
      <c r="BI217" s="167"/>
      <c r="BJ217" s="167"/>
      <c r="BK217" s="167"/>
      <c r="BL217" s="167"/>
      <c r="BM217" s="167"/>
      <c r="BN217" s="167"/>
      <c r="BO217" s="167"/>
      <c r="BP217" s="167"/>
      <c r="BQ217" s="167"/>
      <c r="BR217" s="167"/>
      <c r="BS217" s="167"/>
      <c r="BT217" s="167"/>
      <c r="BU217" s="167"/>
      <c r="BV217" s="167"/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7"/>
      <c r="CN217" s="167"/>
      <c r="CO217" s="167"/>
      <c r="CP217" s="167"/>
      <c r="CQ217" s="167"/>
      <c r="CR217" s="167"/>
      <c r="CS217" s="167"/>
      <c r="CT217" s="167"/>
      <c r="CU217" s="167"/>
      <c r="CV217" s="167"/>
      <c r="CW217" s="167"/>
      <c r="CX217" s="167"/>
      <c r="CY217" s="167"/>
      <c r="CZ217" s="167"/>
      <c r="DA217" s="167"/>
      <c r="DB217" s="167"/>
      <c r="DC217" s="167"/>
      <c r="DD217" s="167"/>
      <c r="DE217" s="167"/>
      <c r="DF217" s="167"/>
      <c r="DG217" s="167"/>
      <c r="DH217" s="167"/>
      <c r="DI217" s="167"/>
      <c r="DJ217" s="167"/>
      <c r="DK217" s="167"/>
      <c r="DL217" s="167"/>
      <c r="DM217" s="167"/>
      <c r="DN217" s="167"/>
      <c r="DO217" s="167"/>
      <c r="DP217" s="167"/>
      <c r="DQ217" s="167"/>
      <c r="DR217" s="167"/>
      <c r="DS217" s="167"/>
      <c r="DT217" s="167"/>
      <c r="DU217" s="167"/>
      <c r="DV217" s="167"/>
      <c r="DW217" s="167"/>
      <c r="DX217" s="167"/>
      <c r="DY217" s="167"/>
      <c r="DZ217" s="167"/>
      <c r="EA217" s="167"/>
      <c r="EB217" s="167"/>
      <c r="EC217" s="167"/>
      <c r="ED217" s="167"/>
      <c r="EE217" s="167"/>
      <c r="EF217" s="167"/>
      <c r="EG217" s="167"/>
      <c r="EH217" s="167"/>
      <c r="EI217" s="167"/>
      <c r="EJ217" s="167"/>
      <c r="EK217" s="167"/>
      <c r="EL217" s="167"/>
      <c r="EM217" s="167"/>
      <c r="EN217" s="167"/>
      <c r="EO217" s="167"/>
      <c r="EP217" s="167"/>
      <c r="EQ217" s="167"/>
      <c r="ER217" s="167"/>
      <c r="ES217" s="167"/>
      <c r="ET217" s="167"/>
      <c r="EU217" s="167"/>
      <c r="EV217" s="167"/>
      <c r="EW217" s="167"/>
      <c r="EX217" s="167"/>
      <c r="EY217" s="167"/>
      <c r="EZ217" s="167"/>
      <c r="FA217" s="167"/>
      <c r="FB217" s="167"/>
      <c r="FC217" s="167"/>
    </row>
    <row r="218" spans="2:159" s="292" customFormat="1" x14ac:dyDescent="0.2">
      <c r="B218" s="293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  <c r="BC218" s="167"/>
      <c r="BD218" s="167"/>
      <c r="BE218" s="167"/>
      <c r="BF218" s="167"/>
      <c r="BG218" s="167"/>
      <c r="BH218" s="167"/>
      <c r="BI218" s="167"/>
      <c r="BJ218" s="167"/>
      <c r="BK218" s="167"/>
      <c r="BL218" s="167"/>
      <c r="BM218" s="167"/>
      <c r="BN218" s="167"/>
      <c r="BO218" s="167"/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7"/>
      <c r="CW218" s="167"/>
      <c r="CX218" s="167"/>
      <c r="CY218" s="167"/>
      <c r="CZ218" s="167"/>
      <c r="DA218" s="167"/>
      <c r="DB218" s="167"/>
      <c r="DC218" s="167"/>
      <c r="DD218" s="167"/>
      <c r="DE218" s="167"/>
      <c r="DF218" s="167"/>
      <c r="DG218" s="167"/>
      <c r="DH218" s="167"/>
      <c r="DI218" s="167"/>
      <c r="DJ218" s="167"/>
      <c r="DK218" s="167"/>
      <c r="DL218" s="167"/>
      <c r="DM218" s="167"/>
      <c r="DN218" s="167"/>
      <c r="DO218" s="167"/>
      <c r="DP218" s="167"/>
      <c r="DQ218" s="167"/>
      <c r="DR218" s="167"/>
      <c r="DS218" s="167"/>
      <c r="DT218" s="167"/>
      <c r="DU218" s="167"/>
      <c r="DV218" s="167"/>
      <c r="DW218" s="167"/>
      <c r="DX218" s="167"/>
      <c r="DY218" s="167"/>
      <c r="DZ218" s="167"/>
      <c r="EA218" s="167"/>
      <c r="EB218" s="167"/>
      <c r="EC218" s="167"/>
      <c r="ED218" s="167"/>
      <c r="EE218" s="167"/>
      <c r="EF218" s="167"/>
      <c r="EG218" s="167"/>
      <c r="EH218" s="167"/>
      <c r="EI218" s="167"/>
      <c r="EJ218" s="167"/>
      <c r="EK218" s="167"/>
      <c r="EL218" s="167"/>
      <c r="EM218" s="167"/>
      <c r="EN218" s="167"/>
      <c r="EO218" s="167"/>
      <c r="EP218" s="167"/>
      <c r="EQ218" s="167"/>
      <c r="ER218" s="167"/>
      <c r="ES218" s="167"/>
      <c r="ET218" s="167"/>
      <c r="EU218" s="167"/>
      <c r="EV218" s="167"/>
      <c r="EW218" s="167"/>
      <c r="EX218" s="167"/>
      <c r="EY218" s="167"/>
      <c r="EZ218" s="167"/>
      <c r="FA218" s="167"/>
      <c r="FB218" s="167"/>
      <c r="FC218" s="167"/>
    </row>
    <row r="219" spans="2:159" s="292" customFormat="1" x14ac:dyDescent="0.2">
      <c r="B219" s="293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7"/>
      <c r="BC219" s="167"/>
      <c r="BD219" s="167"/>
      <c r="BE219" s="167"/>
      <c r="BF219" s="167"/>
      <c r="BG219" s="167"/>
      <c r="BH219" s="167"/>
      <c r="BI219" s="167"/>
      <c r="BJ219" s="167"/>
      <c r="BK219" s="167"/>
      <c r="BL219" s="167"/>
      <c r="BM219" s="167"/>
      <c r="BN219" s="167"/>
      <c r="BO219" s="167"/>
      <c r="BP219" s="167"/>
      <c r="BQ219" s="167"/>
      <c r="BR219" s="167"/>
      <c r="BS219" s="167"/>
      <c r="BT219" s="167"/>
      <c r="BU219" s="167"/>
      <c r="BV219" s="167"/>
      <c r="BW219" s="167"/>
      <c r="BX219" s="167"/>
      <c r="BY219" s="167"/>
      <c r="BZ219" s="167"/>
      <c r="CA219" s="167"/>
      <c r="CB219" s="167"/>
      <c r="CC219" s="167"/>
      <c r="CD219" s="167"/>
      <c r="CE219" s="167"/>
      <c r="CF219" s="167"/>
      <c r="CG219" s="167"/>
      <c r="CH219" s="167"/>
      <c r="CI219" s="167"/>
      <c r="CJ219" s="167"/>
      <c r="CK219" s="167"/>
      <c r="CL219" s="167"/>
      <c r="CM219" s="167"/>
      <c r="CN219" s="167"/>
      <c r="CO219" s="167"/>
      <c r="CP219" s="167"/>
      <c r="CQ219" s="167"/>
      <c r="CR219" s="167"/>
      <c r="CS219" s="167"/>
      <c r="CT219" s="167"/>
      <c r="CU219" s="167"/>
      <c r="CV219" s="167"/>
      <c r="CW219" s="167"/>
      <c r="CX219" s="167"/>
      <c r="CY219" s="167"/>
      <c r="CZ219" s="167"/>
      <c r="DA219" s="167"/>
      <c r="DB219" s="167"/>
      <c r="DC219" s="167"/>
      <c r="DD219" s="167"/>
      <c r="DE219" s="167"/>
      <c r="DF219" s="167"/>
      <c r="DG219" s="167"/>
      <c r="DH219" s="167"/>
      <c r="DI219" s="167"/>
      <c r="DJ219" s="167"/>
      <c r="DK219" s="167"/>
      <c r="DL219" s="167"/>
      <c r="DM219" s="167"/>
      <c r="DN219" s="167"/>
      <c r="DO219" s="167"/>
      <c r="DP219" s="167"/>
      <c r="DQ219" s="167"/>
      <c r="DR219" s="167"/>
      <c r="DS219" s="167"/>
      <c r="DT219" s="167"/>
      <c r="DU219" s="167"/>
      <c r="DV219" s="167"/>
      <c r="DW219" s="167"/>
      <c r="DX219" s="167"/>
      <c r="DY219" s="167"/>
      <c r="DZ219" s="167"/>
      <c r="EA219" s="167"/>
      <c r="EB219" s="167"/>
      <c r="EC219" s="167"/>
      <c r="ED219" s="167"/>
      <c r="EE219" s="167"/>
      <c r="EF219" s="167"/>
      <c r="EG219" s="167"/>
      <c r="EH219" s="167"/>
      <c r="EI219" s="167"/>
      <c r="EJ219" s="167"/>
      <c r="EK219" s="167"/>
      <c r="EL219" s="167"/>
      <c r="EM219" s="167"/>
      <c r="EN219" s="167"/>
      <c r="EO219" s="167"/>
      <c r="EP219" s="167"/>
      <c r="EQ219" s="167"/>
      <c r="ER219" s="167"/>
      <c r="ES219" s="167"/>
      <c r="ET219" s="167"/>
      <c r="EU219" s="167"/>
      <c r="EV219" s="167"/>
      <c r="EW219" s="167"/>
      <c r="EX219" s="167"/>
      <c r="EY219" s="167"/>
      <c r="EZ219" s="167"/>
      <c r="FA219" s="167"/>
      <c r="FB219" s="167"/>
      <c r="FC219" s="167"/>
    </row>
    <row r="220" spans="2:159" s="292" customFormat="1" x14ac:dyDescent="0.2">
      <c r="B220" s="293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67"/>
      <c r="AZ220" s="167"/>
      <c r="BA220" s="167"/>
      <c r="BB220" s="167"/>
      <c r="BC220" s="167"/>
      <c r="BD220" s="167"/>
      <c r="BE220" s="167"/>
      <c r="BF220" s="167"/>
      <c r="BG220" s="167"/>
      <c r="BH220" s="167"/>
      <c r="BI220" s="167"/>
      <c r="BJ220" s="167"/>
      <c r="BK220" s="167"/>
      <c r="BL220" s="167"/>
      <c r="BM220" s="167"/>
      <c r="BN220" s="167"/>
      <c r="BO220" s="167"/>
      <c r="BP220" s="167"/>
      <c r="BQ220" s="167"/>
      <c r="BR220" s="167"/>
      <c r="BS220" s="167"/>
      <c r="BT220" s="167"/>
      <c r="BU220" s="167"/>
      <c r="BV220" s="167"/>
      <c r="BW220" s="167"/>
      <c r="BX220" s="167"/>
      <c r="BY220" s="167"/>
      <c r="BZ220" s="167"/>
      <c r="CA220" s="167"/>
      <c r="CB220" s="167"/>
      <c r="CC220" s="167"/>
      <c r="CD220" s="167"/>
      <c r="CE220" s="167"/>
      <c r="CF220" s="167"/>
      <c r="CG220" s="167"/>
      <c r="CH220" s="167"/>
      <c r="CI220" s="167"/>
      <c r="CJ220" s="167"/>
      <c r="CK220" s="167"/>
      <c r="CL220" s="167"/>
      <c r="CM220" s="167"/>
      <c r="CN220" s="167"/>
      <c r="CO220" s="167"/>
      <c r="CP220" s="167"/>
      <c r="CQ220" s="167"/>
      <c r="CR220" s="167"/>
      <c r="CS220" s="167"/>
      <c r="CT220" s="167"/>
      <c r="CU220" s="167"/>
      <c r="CV220" s="167"/>
      <c r="CW220" s="167"/>
      <c r="CX220" s="167"/>
      <c r="CY220" s="167"/>
      <c r="CZ220" s="167"/>
      <c r="DA220" s="167"/>
      <c r="DB220" s="167"/>
      <c r="DC220" s="167"/>
      <c r="DD220" s="167"/>
      <c r="DE220" s="167"/>
      <c r="DF220" s="167"/>
      <c r="DG220" s="167"/>
      <c r="DH220" s="167"/>
      <c r="DI220" s="167"/>
      <c r="DJ220" s="167"/>
      <c r="DK220" s="167"/>
      <c r="DL220" s="167"/>
      <c r="DM220" s="167"/>
      <c r="DN220" s="167"/>
      <c r="DO220" s="167"/>
      <c r="DP220" s="167"/>
      <c r="DQ220" s="167"/>
      <c r="DR220" s="167"/>
      <c r="DS220" s="167"/>
      <c r="DT220" s="167"/>
      <c r="DU220" s="167"/>
      <c r="DV220" s="167"/>
      <c r="DW220" s="167"/>
      <c r="DX220" s="167"/>
      <c r="DY220" s="167"/>
      <c r="DZ220" s="167"/>
      <c r="EA220" s="167"/>
      <c r="EB220" s="167"/>
      <c r="EC220" s="167"/>
      <c r="ED220" s="167"/>
      <c r="EE220" s="167"/>
      <c r="EF220" s="167"/>
      <c r="EG220" s="167"/>
      <c r="EH220" s="167"/>
      <c r="EI220" s="167"/>
      <c r="EJ220" s="167"/>
      <c r="EK220" s="167"/>
      <c r="EL220" s="167"/>
      <c r="EM220" s="167"/>
      <c r="EN220" s="167"/>
      <c r="EO220" s="167"/>
      <c r="EP220" s="167"/>
      <c r="EQ220" s="167"/>
      <c r="ER220" s="167"/>
      <c r="ES220" s="167"/>
      <c r="ET220" s="167"/>
      <c r="EU220" s="167"/>
      <c r="EV220" s="167"/>
      <c r="EW220" s="167"/>
      <c r="EX220" s="167"/>
      <c r="EY220" s="167"/>
      <c r="EZ220" s="167"/>
      <c r="FA220" s="167"/>
      <c r="FB220" s="167"/>
      <c r="FC220" s="167"/>
    </row>
    <row r="221" spans="2:159" s="292" customFormat="1" x14ac:dyDescent="0.2">
      <c r="B221" s="293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7"/>
      <c r="BR221" s="167"/>
      <c r="BS221" s="167"/>
      <c r="BT221" s="167"/>
      <c r="BU221" s="167"/>
      <c r="BV221" s="167"/>
      <c r="BW221" s="167"/>
      <c r="BX221" s="167"/>
      <c r="BY221" s="167"/>
      <c r="BZ221" s="167"/>
      <c r="CA221" s="167"/>
      <c r="CB221" s="167"/>
      <c r="CC221" s="167"/>
      <c r="CD221" s="167"/>
      <c r="CE221" s="167"/>
      <c r="CF221" s="167"/>
      <c r="CG221" s="167"/>
      <c r="CH221" s="167"/>
      <c r="CI221" s="167"/>
      <c r="CJ221" s="167"/>
      <c r="CK221" s="167"/>
      <c r="CL221" s="167"/>
      <c r="CM221" s="167"/>
      <c r="CN221" s="167"/>
      <c r="CO221" s="167"/>
      <c r="CP221" s="167"/>
      <c r="CQ221" s="167"/>
      <c r="CR221" s="167"/>
      <c r="CS221" s="167"/>
      <c r="CT221" s="167"/>
      <c r="CU221" s="167"/>
      <c r="CV221" s="167"/>
      <c r="CW221" s="167"/>
      <c r="CX221" s="167"/>
      <c r="CY221" s="167"/>
      <c r="CZ221" s="167"/>
      <c r="DA221" s="167"/>
      <c r="DB221" s="167"/>
      <c r="DC221" s="167"/>
      <c r="DD221" s="167"/>
      <c r="DE221" s="167"/>
      <c r="DF221" s="167"/>
      <c r="DG221" s="167"/>
      <c r="DH221" s="167"/>
      <c r="DI221" s="167"/>
      <c r="DJ221" s="167"/>
      <c r="DK221" s="167"/>
      <c r="DL221" s="167"/>
      <c r="DM221" s="167"/>
      <c r="DN221" s="167"/>
      <c r="DO221" s="167"/>
      <c r="DP221" s="167"/>
      <c r="DQ221" s="167"/>
      <c r="DR221" s="167"/>
      <c r="DS221" s="167"/>
      <c r="DT221" s="167"/>
      <c r="DU221" s="167"/>
      <c r="DV221" s="167"/>
      <c r="DW221" s="167"/>
      <c r="DX221" s="167"/>
      <c r="DY221" s="167"/>
      <c r="DZ221" s="167"/>
      <c r="EA221" s="167"/>
      <c r="EB221" s="167"/>
      <c r="EC221" s="167"/>
      <c r="ED221" s="167"/>
      <c r="EE221" s="167"/>
      <c r="EF221" s="167"/>
      <c r="EG221" s="167"/>
      <c r="EH221" s="167"/>
      <c r="EI221" s="167"/>
      <c r="EJ221" s="167"/>
      <c r="EK221" s="167"/>
      <c r="EL221" s="167"/>
      <c r="EM221" s="167"/>
      <c r="EN221" s="167"/>
      <c r="EO221" s="167"/>
      <c r="EP221" s="167"/>
      <c r="EQ221" s="167"/>
      <c r="ER221" s="167"/>
      <c r="ES221" s="167"/>
      <c r="ET221" s="167"/>
      <c r="EU221" s="167"/>
      <c r="EV221" s="167"/>
      <c r="EW221" s="167"/>
      <c r="EX221" s="167"/>
      <c r="EY221" s="167"/>
      <c r="EZ221" s="167"/>
      <c r="FA221" s="167"/>
      <c r="FB221" s="167"/>
      <c r="FC221" s="167"/>
    </row>
    <row r="222" spans="2:159" s="292" customFormat="1" x14ac:dyDescent="0.2">
      <c r="B222" s="293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7"/>
      <c r="BM222" s="167"/>
      <c r="BN222" s="167"/>
      <c r="BO222" s="167"/>
      <c r="BP222" s="167"/>
      <c r="BQ222" s="167"/>
      <c r="BR222" s="167"/>
      <c r="BS222" s="167"/>
      <c r="BT222" s="167"/>
      <c r="BU222" s="167"/>
      <c r="BV222" s="167"/>
      <c r="BW222" s="167"/>
      <c r="BX222" s="167"/>
      <c r="BY222" s="167"/>
      <c r="BZ222" s="167"/>
      <c r="CA222" s="167"/>
      <c r="CB222" s="167"/>
      <c r="CC222" s="167"/>
      <c r="CD222" s="167"/>
      <c r="CE222" s="167"/>
      <c r="CF222" s="167"/>
      <c r="CG222" s="167"/>
      <c r="CH222" s="167"/>
      <c r="CI222" s="167"/>
      <c r="CJ222" s="167"/>
      <c r="CK222" s="167"/>
      <c r="CL222" s="167"/>
      <c r="CM222" s="167"/>
      <c r="CN222" s="167"/>
      <c r="CO222" s="167"/>
      <c r="CP222" s="167"/>
      <c r="CQ222" s="167"/>
      <c r="CR222" s="167"/>
      <c r="CS222" s="167"/>
      <c r="CT222" s="167"/>
      <c r="CU222" s="167"/>
      <c r="CV222" s="167"/>
      <c r="CW222" s="167"/>
      <c r="CX222" s="167"/>
      <c r="CY222" s="167"/>
      <c r="CZ222" s="167"/>
      <c r="DA222" s="167"/>
      <c r="DB222" s="167"/>
      <c r="DC222" s="167"/>
      <c r="DD222" s="167"/>
      <c r="DE222" s="167"/>
      <c r="DF222" s="167"/>
      <c r="DG222" s="167"/>
      <c r="DH222" s="167"/>
      <c r="DI222" s="167"/>
      <c r="DJ222" s="167"/>
      <c r="DK222" s="167"/>
      <c r="DL222" s="167"/>
      <c r="DM222" s="167"/>
      <c r="DN222" s="167"/>
      <c r="DO222" s="167"/>
      <c r="DP222" s="167"/>
      <c r="DQ222" s="167"/>
      <c r="DR222" s="167"/>
      <c r="DS222" s="167"/>
      <c r="DT222" s="167"/>
      <c r="DU222" s="167"/>
      <c r="DV222" s="167"/>
      <c r="DW222" s="167"/>
      <c r="DX222" s="167"/>
      <c r="DY222" s="167"/>
      <c r="DZ222" s="167"/>
      <c r="EA222" s="167"/>
      <c r="EB222" s="167"/>
      <c r="EC222" s="167"/>
      <c r="ED222" s="167"/>
      <c r="EE222" s="167"/>
      <c r="EF222" s="167"/>
      <c r="EG222" s="167"/>
      <c r="EH222" s="167"/>
      <c r="EI222" s="167"/>
      <c r="EJ222" s="167"/>
      <c r="EK222" s="167"/>
      <c r="EL222" s="167"/>
      <c r="EM222" s="167"/>
      <c r="EN222" s="167"/>
      <c r="EO222" s="167"/>
      <c r="EP222" s="167"/>
      <c r="EQ222" s="167"/>
      <c r="ER222" s="167"/>
      <c r="ES222" s="167"/>
      <c r="ET222" s="167"/>
      <c r="EU222" s="167"/>
      <c r="EV222" s="167"/>
      <c r="EW222" s="167"/>
      <c r="EX222" s="167"/>
      <c r="EY222" s="167"/>
      <c r="EZ222" s="167"/>
      <c r="FA222" s="167"/>
      <c r="FB222" s="167"/>
      <c r="FC222" s="167"/>
    </row>
    <row r="223" spans="2:159" s="292" customFormat="1" x14ac:dyDescent="0.2">
      <c r="B223" s="293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167"/>
      <c r="AW223" s="167"/>
      <c r="AX223" s="167"/>
      <c r="AY223" s="167"/>
      <c r="AZ223" s="167"/>
      <c r="BA223" s="167"/>
      <c r="BB223" s="167"/>
      <c r="BC223" s="167"/>
      <c r="BD223" s="167"/>
      <c r="BE223" s="167"/>
      <c r="BF223" s="167"/>
      <c r="BG223" s="167"/>
      <c r="BH223" s="167"/>
      <c r="BI223" s="167"/>
      <c r="BJ223" s="167"/>
      <c r="BK223" s="167"/>
      <c r="BL223" s="167"/>
      <c r="BM223" s="167"/>
      <c r="BN223" s="167"/>
      <c r="BO223" s="167"/>
      <c r="BP223" s="167"/>
      <c r="BQ223" s="167"/>
      <c r="BR223" s="167"/>
      <c r="BS223" s="167"/>
      <c r="BT223" s="167"/>
      <c r="BU223" s="167"/>
      <c r="BV223" s="167"/>
      <c r="BW223" s="167"/>
      <c r="BX223" s="167"/>
      <c r="BY223" s="167"/>
      <c r="BZ223" s="167"/>
      <c r="CA223" s="167"/>
      <c r="CB223" s="167"/>
      <c r="CC223" s="167"/>
      <c r="CD223" s="167"/>
      <c r="CE223" s="167"/>
      <c r="CF223" s="167"/>
      <c r="CG223" s="167"/>
      <c r="CH223" s="167"/>
      <c r="CI223" s="167"/>
      <c r="CJ223" s="167"/>
      <c r="CK223" s="167"/>
      <c r="CL223" s="167"/>
      <c r="CM223" s="167"/>
      <c r="CN223" s="167"/>
      <c r="CO223" s="167"/>
      <c r="CP223" s="167"/>
      <c r="CQ223" s="167"/>
      <c r="CR223" s="167"/>
      <c r="CS223" s="167"/>
      <c r="CT223" s="167"/>
      <c r="CU223" s="167"/>
      <c r="CV223" s="167"/>
      <c r="CW223" s="167"/>
      <c r="CX223" s="167"/>
      <c r="CY223" s="167"/>
      <c r="CZ223" s="167"/>
      <c r="DA223" s="167"/>
      <c r="DB223" s="167"/>
      <c r="DC223" s="167"/>
      <c r="DD223" s="167"/>
      <c r="DE223" s="167"/>
      <c r="DF223" s="167"/>
      <c r="DG223" s="167"/>
      <c r="DH223" s="167"/>
      <c r="DI223" s="167"/>
      <c r="DJ223" s="167"/>
      <c r="DK223" s="167"/>
      <c r="DL223" s="167"/>
      <c r="DM223" s="167"/>
      <c r="DN223" s="167"/>
      <c r="DO223" s="167"/>
      <c r="DP223" s="167"/>
      <c r="DQ223" s="167"/>
      <c r="DR223" s="167"/>
      <c r="DS223" s="167"/>
      <c r="DT223" s="167"/>
      <c r="DU223" s="167"/>
      <c r="DV223" s="167"/>
      <c r="DW223" s="167"/>
      <c r="DX223" s="167"/>
      <c r="DY223" s="167"/>
      <c r="DZ223" s="167"/>
      <c r="EA223" s="167"/>
      <c r="EB223" s="167"/>
      <c r="EC223" s="167"/>
      <c r="ED223" s="167"/>
      <c r="EE223" s="167"/>
      <c r="EF223" s="167"/>
      <c r="EG223" s="167"/>
      <c r="EH223" s="167"/>
      <c r="EI223" s="167"/>
      <c r="EJ223" s="167"/>
      <c r="EK223" s="167"/>
      <c r="EL223" s="167"/>
      <c r="EM223" s="167"/>
      <c r="EN223" s="167"/>
      <c r="EO223" s="167"/>
      <c r="EP223" s="167"/>
      <c r="EQ223" s="167"/>
      <c r="ER223" s="167"/>
      <c r="ES223" s="167"/>
      <c r="ET223" s="167"/>
      <c r="EU223" s="167"/>
      <c r="EV223" s="167"/>
      <c r="EW223" s="167"/>
      <c r="EX223" s="167"/>
      <c r="EY223" s="167"/>
      <c r="EZ223" s="167"/>
      <c r="FA223" s="167"/>
      <c r="FB223" s="167"/>
      <c r="FC223" s="167"/>
    </row>
    <row r="224" spans="2:159" s="292" customFormat="1" x14ac:dyDescent="0.2">
      <c r="B224" s="293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167"/>
      <c r="AW224" s="167"/>
      <c r="AX224" s="167"/>
      <c r="AY224" s="167"/>
      <c r="AZ224" s="167"/>
      <c r="BA224" s="167"/>
      <c r="BB224" s="167"/>
      <c r="BC224" s="167"/>
      <c r="BD224" s="167"/>
      <c r="BE224" s="167"/>
      <c r="BF224" s="167"/>
      <c r="BG224" s="167"/>
      <c r="BH224" s="167"/>
      <c r="BI224" s="167"/>
      <c r="BJ224" s="167"/>
      <c r="BK224" s="167"/>
      <c r="BL224" s="167"/>
      <c r="BM224" s="167"/>
      <c r="BN224" s="167"/>
      <c r="BO224" s="167"/>
      <c r="BP224" s="167"/>
      <c r="BQ224" s="167"/>
      <c r="BR224" s="167"/>
      <c r="BS224" s="167"/>
      <c r="BT224" s="167"/>
      <c r="BU224" s="167"/>
      <c r="BV224" s="167"/>
      <c r="BW224" s="167"/>
      <c r="BX224" s="167"/>
      <c r="BY224" s="167"/>
      <c r="BZ224" s="167"/>
      <c r="CA224" s="167"/>
      <c r="CB224" s="167"/>
      <c r="CC224" s="167"/>
      <c r="CD224" s="167"/>
      <c r="CE224" s="167"/>
      <c r="CF224" s="167"/>
      <c r="CG224" s="167"/>
      <c r="CH224" s="167"/>
      <c r="CI224" s="167"/>
      <c r="CJ224" s="167"/>
      <c r="CK224" s="167"/>
      <c r="CL224" s="167"/>
      <c r="CM224" s="167"/>
      <c r="CN224" s="167"/>
      <c r="CO224" s="167"/>
      <c r="CP224" s="167"/>
      <c r="CQ224" s="167"/>
      <c r="CR224" s="167"/>
      <c r="CS224" s="167"/>
      <c r="CT224" s="167"/>
      <c r="CU224" s="167"/>
      <c r="CV224" s="167"/>
      <c r="CW224" s="167"/>
      <c r="CX224" s="167"/>
      <c r="CY224" s="167"/>
      <c r="CZ224" s="167"/>
      <c r="DA224" s="167"/>
      <c r="DB224" s="167"/>
      <c r="DC224" s="167"/>
      <c r="DD224" s="167"/>
      <c r="DE224" s="167"/>
      <c r="DF224" s="167"/>
      <c r="DG224" s="167"/>
      <c r="DH224" s="167"/>
      <c r="DI224" s="167"/>
      <c r="DJ224" s="167"/>
      <c r="DK224" s="167"/>
      <c r="DL224" s="167"/>
      <c r="DM224" s="167"/>
      <c r="DN224" s="167"/>
      <c r="DO224" s="167"/>
      <c r="DP224" s="167"/>
      <c r="DQ224" s="167"/>
      <c r="DR224" s="167"/>
      <c r="DS224" s="167"/>
      <c r="DT224" s="167"/>
      <c r="DU224" s="167"/>
      <c r="DV224" s="167"/>
      <c r="DW224" s="167"/>
      <c r="DX224" s="167"/>
      <c r="DY224" s="167"/>
      <c r="DZ224" s="167"/>
      <c r="EA224" s="167"/>
      <c r="EB224" s="167"/>
      <c r="EC224" s="167"/>
      <c r="ED224" s="167"/>
      <c r="EE224" s="167"/>
      <c r="EF224" s="167"/>
      <c r="EG224" s="167"/>
      <c r="EH224" s="167"/>
      <c r="EI224" s="167"/>
      <c r="EJ224" s="167"/>
      <c r="EK224" s="167"/>
      <c r="EL224" s="167"/>
      <c r="EM224" s="167"/>
      <c r="EN224" s="167"/>
      <c r="EO224" s="167"/>
      <c r="EP224" s="167"/>
      <c r="EQ224" s="167"/>
      <c r="ER224" s="167"/>
      <c r="ES224" s="167"/>
      <c r="ET224" s="167"/>
      <c r="EU224" s="167"/>
      <c r="EV224" s="167"/>
      <c r="EW224" s="167"/>
      <c r="EX224" s="167"/>
      <c r="EY224" s="167"/>
      <c r="EZ224" s="167"/>
      <c r="FA224" s="167"/>
      <c r="FB224" s="167"/>
      <c r="FC224" s="167"/>
    </row>
    <row r="225" spans="2:159" s="292" customFormat="1" x14ac:dyDescent="0.2">
      <c r="B225" s="293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167"/>
      <c r="AT225" s="167"/>
      <c r="AU225" s="167"/>
      <c r="AV225" s="167"/>
      <c r="AW225" s="167"/>
      <c r="AX225" s="167"/>
      <c r="AY225" s="167"/>
      <c r="AZ225" s="167"/>
      <c r="BA225" s="167"/>
      <c r="BB225" s="167"/>
      <c r="BC225" s="167"/>
      <c r="BD225" s="167"/>
      <c r="BE225" s="167"/>
      <c r="BF225" s="167"/>
      <c r="BG225" s="167"/>
      <c r="BH225" s="167"/>
      <c r="BI225" s="167"/>
      <c r="BJ225" s="167"/>
      <c r="BK225" s="167"/>
      <c r="BL225" s="167"/>
      <c r="BM225" s="167"/>
      <c r="BN225" s="167"/>
      <c r="BO225" s="167"/>
      <c r="BP225" s="167"/>
      <c r="BQ225" s="167"/>
      <c r="BR225" s="167"/>
      <c r="BS225" s="167"/>
      <c r="BT225" s="167"/>
      <c r="BU225" s="167"/>
      <c r="BV225" s="167"/>
      <c r="BW225" s="167"/>
      <c r="BX225" s="167"/>
      <c r="BY225" s="167"/>
      <c r="BZ225" s="167"/>
      <c r="CA225" s="167"/>
      <c r="CB225" s="167"/>
      <c r="CC225" s="167"/>
      <c r="CD225" s="167"/>
      <c r="CE225" s="167"/>
      <c r="CF225" s="167"/>
      <c r="CG225" s="167"/>
      <c r="CH225" s="167"/>
      <c r="CI225" s="167"/>
      <c r="CJ225" s="167"/>
      <c r="CK225" s="167"/>
      <c r="CL225" s="167"/>
      <c r="CM225" s="167"/>
      <c r="CN225" s="167"/>
      <c r="CO225" s="167"/>
      <c r="CP225" s="167"/>
      <c r="CQ225" s="167"/>
      <c r="CR225" s="167"/>
      <c r="CS225" s="167"/>
      <c r="CT225" s="167"/>
      <c r="CU225" s="167"/>
      <c r="CV225" s="167"/>
      <c r="CW225" s="167"/>
      <c r="CX225" s="167"/>
      <c r="CY225" s="167"/>
      <c r="CZ225" s="167"/>
      <c r="DA225" s="167"/>
      <c r="DB225" s="167"/>
      <c r="DC225" s="167"/>
      <c r="DD225" s="167"/>
      <c r="DE225" s="167"/>
      <c r="DF225" s="167"/>
      <c r="DG225" s="167"/>
      <c r="DH225" s="167"/>
      <c r="DI225" s="167"/>
      <c r="DJ225" s="167"/>
      <c r="DK225" s="167"/>
      <c r="DL225" s="167"/>
      <c r="DM225" s="167"/>
      <c r="DN225" s="167"/>
      <c r="DO225" s="167"/>
      <c r="DP225" s="167"/>
      <c r="DQ225" s="167"/>
      <c r="DR225" s="167"/>
      <c r="DS225" s="167"/>
      <c r="DT225" s="167"/>
      <c r="DU225" s="167"/>
      <c r="DV225" s="167"/>
      <c r="DW225" s="167"/>
      <c r="DX225" s="167"/>
      <c r="DY225" s="167"/>
      <c r="DZ225" s="167"/>
      <c r="EA225" s="167"/>
      <c r="EB225" s="167"/>
      <c r="EC225" s="167"/>
      <c r="ED225" s="167"/>
      <c r="EE225" s="167"/>
      <c r="EF225" s="167"/>
      <c r="EG225" s="167"/>
      <c r="EH225" s="167"/>
      <c r="EI225" s="167"/>
      <c r="EJ225" s="167"/>
      <c r="EK225" s="167"/>
      <c r="EL225" s="167"/>
      <c r="EM225" s="167"/>
      <c r="EN225" s="167"/>
      <c r="EO225" s="167"/>
      <c r="EP225" s="167"/>
      <c r="EQ225" s="167"/>
      <c r="ER225" s="167"/>
      <c r="ES225" s="167"/>
      <c r="ET225" s="167"/>
      <c r="EU225" s="167"/>
      <c r="EV225" s="167"/>
      <c r="EW225" s="167"/>
      <c r="EX225" s="167"/>
      <c r="EY225" s="167"/>
      <c r="EZ225" s="167"/>
      <c r="FA225" s="167"/>
      <c r="FB225" s="167"/>
      <c r="FC225" s="167"/>
    </row>
    <row r="226" spans="2:159" s="292" customFormat="1" x14ac:dyDescent="0.2">
      <c r="B226" s="293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  <c r="BC226" s="167"/>
      <c r="BD226" s="167"/>
      <c r="BE226" s="167"/>
      <c r="BF226" s="167"/>
      <c r="BG226" s="167"/>
      <c r="BH226" s="167"/>
      <c r="BI226" s="167"/>
      <c r="BJ226" s="167"/>
      <c r="BK226" s="167"/>
      <c r="BL226" s="167"/>
      <c r="BM226" s="167"/>
      <c r="BN226" s="167"/>
      <c r="BO226" s="167"/>
      <c r="BP226" s="167"/>
      <c r="BQ226" s="167"/>
      <c r="BR226" s="167"/>
      <c r="BS226" s="167"/>
      <c r="BT226" s="167"/>
      <c r="BU226" s="167"/>
      <c r="BV226" s="167"/>
      <c r="BW226" s="167"/>
      <c r="BX226" s="167"/>
      <c r="BY226" s="167"/>
      <c r="BZ226" s="167"/>
      <c r="CA226" s="167"/>
      <c r="CB226" s="167"/>
      <c r="CC226" s="167"/>
      <c r="CD226" s="167"/>
      <c r="CE226" s="167"/>
      <c r="CF226" s="167"/>
      <c r="CG226" s="167"/>
      <c r="CH226" s="167"/>
      <c r="CI226" s="167"/>
      <c r="CJ226" s="167"/>
      <c r="CK226" s="167"/>
      <c r="CL226" s="167"/>
      <c r="CM226" s="167"/>
      <c r="CN226" s="167"/>
      <c r="CO226" s="167"/>
      <c r="CP226" s="167"/>
      <c r="CQ226" s="167"/>
      <c r="CR226" s="167"/>
      <c r="CS226" s="167"/>
      <c r="CT226" s="167"/>
      <c r="CU226" s="167"/>
      <c r="CV226" s="167"/>
      <c r="CW226" s="167"/>
      <c r="CX226" s="167"/>
      <c r="CY226" s="167"/>
      <c r="CZ226" s="167"/>
      <c r="DA226" s="167"/>
      <c r="DB226" s="167"/>
      <c r="DC226" s="167"/>
      <c r="DD226" s="167"/>
      <c r="DE226" s="167"/>
      <c r="DF226" s="167"/>
      <c r="DG226" s="167"/>
      <c r="DH226" s="167"/>
      <c r="DI226" s="167"/>
      <c r="DJ226" s="167"/>
      <c r="DK226" s="167"/>
      <c r="DL226" s="167"/>
      <c r="DM226" s="167"/>
      <c r="DN226" s="167"/>
      <c r="DO226" s="167"/>
      <c r="DP226" s="167"/>
      <c r="DQ226" s="167"/>
      <c r="DR226" s="167"/>
      <c r="DS226" s="167"/>
      <c r="DT226" s="167"/>
      <c r="DU226" s="167"/>
      <c r="DV226" s="167"/>
      <c r="DW226" s="167"/>
      <c r="DX226" s="167"/>
      <c r="DY226" s="167"/>
      <c r="DZ226" s="167"/>
      <c r="EA226" s="167"/>
      <c r="EB226" s="167"/>
      <c r="EC226" s="167"/>
      <c r="ED226" s="167"/>
      <c r="EE226" s="167"/>
      <c r="EF226" s="167"/>
      <c r="EG226" s="167"/>
      <c r="EH226" s="167"/>
      <c r="EI226" s="167"/>
      <c r="EJ226" s="167"/>
      <c r="EK226" s="167"/>
      <c r="EL226" s="167"/>
      <c r="EM226" s="167"/>
      <c r="EN226" s="167"/>
      <c r="EO226" s="167"/>
      <c r="EP226" s="167"/>
      <c r="EQ226" s="167"/>
      <c r="ER226" s="167"/>
      <c r="ES226" s="167"/>
      <c r="ET226" s="167"/>
      <c r="EU226" s="167"/>
      <c r="EV226" s="167"/>
      <c r="EW226" s="167"/>
      <c r="EX226" s="167"/>
      <c r="EY226" s="167"/>
      <c r="EZ226" s="167"/>
      <c r="FA226" s="167"/>
      <c r="FB226" s="167"/>
      <c r="FC226" s="167"/>
    </row>
    <row r="227" spans="2:159" s="292" customFormat="1" x14ac:dyDescent="0.2">
      <c r="B227" s="293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67"/>
      <c r="AI227" s="167"/>
      <c r="AJ227" s="167"/>
      <c r="AK227" s="167"/>
      <c r="AL227" s="167"/>
      <c r="AM227" s="167"/>
      <c r="AN227" s="167"/>
      <c r="AO227" s="167"/>
      <c r="AP227" s="167"/>
      <c r="AQ227" s="167"/>
      <c r="AR227" s="167"/>
      <c r="AS227" s="167"/>
      <c r="AT227" s="167"/>
      <c r="AU227" s="167"/>
      <c r="AV227" s="167"/>
      <c r="AW227" s="167"/>
      <c r="AX227" s="167"/>
      <c r="AY227" s="167"/>
      <c r="AZ227" s="167"/>
      <c r="BA227" s="167"/>
      <c r="BB227" s="167"/>
      <c r="BC227" s="167"/>
      <c r="BD227" s="167"/>
      <c r="BE227" s="167"/>
      <c r="BF227" s="167"/>
      <c r="BG227" s="167"/>
      <c r="BH227" s="167"/>
      <c r="BI227" s="167"/>
      <c r="BJ227" s="167"/>
      <c r="BK227" s="167"/>
      <c r="BL227" s="167"/>
      <c r="BM227" s="167"/>
      <c r="BN227" s="167"/>
      <c r="BO227" s="167"/>
      <c r="BP227" s="167"/>
      <c r="BQ227" s="167"/>
      <c r="BR227" s="167"/>
      <c r="BS227" s="167"/>
      <c r="BT227" s="167"/>
      <c r="BU227" s="167"/>
      <c r="BV227" s="167"/>
      <c r="BW227" s="167"/>
      <c r="BX227" s="167"/>
      <c r="BY227" s="167"/>
      <c r="BZ227" s="167"/>
      <c r="CA227" s="167"/>
      <c r="CB227" s="167"/>
      <c r="CC227" s="167"/>
      <c r="CD227" s="167"/>
      <c r="CE227" s="167"/>
      <c r="CF227" s="167"/>
      <c r="CG227" s="167"/>
      <c r="CH227" s="167"/>
      <c r="CI227" s="167"/>
      <c r="CJ227" s="167"/>
      <c r="CK227" s="167"/>
      <c r="CL227" s="167"/>
      <c r="CM227" s="167"/>
      <c r="CN227" s="167"/>
      <c r="CO227" s="167"/>
      <c r="CP227" s="167"/>
      <c r="CQ227" s="167"/>
      <c r="CR227" s="167"/>
      <c r="CS227" s="167"/>
      <c r="CT227" s="167"/>
      <c r="CU227" s="167"/>
      <c r="CV227" s="167"/>
      <c r="CW227" s="167"/>
      <c r="CX227" s="167"/>
      <c r="CY227" s="167"/>
      <c r="CZ227" s="167"/>
      <c r="DA227" s="167"/>
      <c r="DB227" s="167"/>
      <c r="DC227" s="167"/>
      <c r="DD227" s="167"/>
      <c r="DE227" s="167"/>
      <c r="DF227" s="167"/>
      <c r="DG227" s="167"/>
      <c r="DH227" s="167"/>
      <c r="DI227" s="167"/>
      <c r="DJ227" s="167"/>
      <c r="DK227" s="167"/>
      <c r="DL227" s="167"/>
      <c r="DM227" s="167"/>
      <c r="DN227" s="167"/>
      <c r="DO227" s="167"/>
      <c r="DP227" s="167"/>
      <c r="DQ227" s="167"/>
      <c r="DR227" s="167"/>
      <c r="DS227" s="167"/>
      <c r="DT227" s="167"/>
      <c r="DU227" s="167"/>
      <c r="DV227" s="167"/>
      <c r="DW227" s="167"/>
      <c r="DX227" s="167"/>
      <c r="DY227" s="167"/>
      <c r="DZ227" s="167"/>
      <c r="EA227" s="167"/>
      <c r="EB227" s="167"/>
      <c r="EC227" s="167"/>
      <c r="ED227" s="167"/>
      <c r="EE227" s="167"/>
      <c r="EF227" s="167"/>
      <c r="EG227" s="167"/>
      <c r="EH227" s="167"/>
      <c r="EI227" s="167"/>
      <c r="EJ227" s="167"/>
      <c r="EK227" s="167"/>
      <c r="EL227" s="167"/>
      <c r="EM227" s="167"/>
      <c r="EN227" s="167"/>
      <c r="EO227" s="167"/>
      <c r="EP227" s="167"/>
      <c r="EQ227" s="167"/>
      <c r="ER227" s="167"/>
      <c r="ES227" s="167"/>
      <c r="ET227" s="167"/>
      <c r="EU227" s="167"/>
      <c r="EV227" s="167"/>
      <c r="EW227" s="167"/>
      <c r="EX227" s="167"/>
      <c r="EY227" s="167"/>
      <c r="EZ227" s="167"/>
      <c r="FA227" s="167"/>
      <c r="FB227" s="167"/>
      <c r="FC227" s="167"/>
    </row>
    <row r="228" spans="2:159" s="292" customFormat="1" x14ac:dyDescent="0.2">
      <c r="B228" s="293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7"/>
      <c r="BR228" s="167"/>
      <c r="BS228" s="167"/>
      <c r="BT228" s="167"/>
      <c r="BU228" s="167"/>
      <c r="BV228" s="167"/>
      <c r="BW228" s="167"/>
      <c r="BX228" s="167"/>
      <c r="BY228" s="167"/>
      <c r="BZ228" s="167"/>
      <c r="CA228" s="167"/>
      <c r="CB228" s="167"/>
      <c r="CC228" s="167"/>
      <c r="CD228" s="167"/>
      <c r="CE228" s="167"/>
      <c r="CF228" s="167"/>
      <c r="CG228" s="167"/>
      <c r="CH228" s="167"/>
      <c r="CI228" s="167"/>
      <c r="CJ228" s="167"/>
      <c r="CK228" s="167"/>
      <c r="CL228" s="167"/>
      <c r="CM228" s="167"/>
      <c r="CN228" s="167"/>
      <c r="CO228" s="167"/>
      <c r="CP228" s="167"/>
      <c r="CQ228" s="167"/>
      <c r="CR228" s="167"/>
      <c r="CS228" s="167"/>
      <c r="CT228" s="167"/>
      <c r="CU228" s="167"/>
      <c r="CV228" s="167"/>
      <c r="CW228" s="167"/>
      <c r="CX228" s="167"/>
      <c r="CY228" s="167"/>
      <c r="CZ228" s="167"/>
      <c r="DA228" s="167"/>
      <c r="DB228" s="167"/>
      <c r="DC228" s="167"/>
      <c r="DD228" s="167"/>
      <c r="DE228" s="167"/>
      <c r="DF228" s="167"/>
      <c r="DG228" s="167"/>
      <c r="DH228" s="167"/>
      <c r="DI228" s="167"/>
      <c r="DJ228" s="167"/>
      <c r="DK228" s="167"/>
      <c r="DL228" s="167"/>
      <c r="DM228" s="167"/>
      <c r="DN228" s="167"/>
      <c r="DO228" s="167"/>
      <c r="DP228" s="167"/>
      <c r="DQ228" s="167"/>
      <c r="DR228" s="167"/>
      <c r="DS228" s="167"/>
      <c r="DT228" s="167"/>
      <c r="DU228" s="167"/>
      <c r="DV228" s="167"/>
      <c r="DW228" s="167"/>
      <c r="DX228" s="167"/>
      <c r="DY228" s="167"/>
      <c r="DZ228" s="167"/>
      <c r="EA228" s="167"/>
      <c r="EB228" s="167"/>
      <c r="EC228" s="167"/>
      <c r="ED228" s="167"/>
      <c r="EE228" s="167"/>
      <c r="EF228" s="167"/>
      <c r="EG228" s="167"/>
      <c r="EH228" s="167"/>
      <c r="EI228" s="167"/>
      <c r="EJ228" s="167"/>
      <c r="EK228" s="167"/>
      <c r="EL228" s="167"/>
      <c r="EM228" s="167"/>
      <c r="EN228" s="167"/>
      <c r="EO228" s="167"/>
      <c r="EP228" s="167"/>
      <c r="EQ228" s="167"/>
      <c r="ER228" s="167"/>
      <c r="ES228" s="167"/>
      <c r="ET228" s="167"/>
      <c r="EU228" s="167"/>
      <c r="EV228" s="167"/>
      <c r="EW228" s="167"/>
      <c r="EX228" s="167"/>
      <c r="EY228" s="167"/>
      <c r="EZ228" s="167"/>
      <c r="FA228" s="167"/>
      <c r="FB228" s="167"/>
      <c r="FC228" s="167"/>
    </row>
    <row r="229" spans="2:159" s="292" customFormat="1" x14ac:dyDescent="0.2">
      <c r="B229" s="293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  <c r="BC229" s="167"/>
      <c r="BD229" s="167"/>
      <c r="BE229" s="167"/>
      <c r="BF229" s="167"/>
      <c r="BG229" s="167"/>
      <c r="BH229" s="167"/>
      <c r="BI229" s="167"/>
      <c r="BJ229" s="167"/>
      <c r="BK229" s="167"/>
      <c r="BL229" s="167"/>
      <c r="BM229" s="167"/>
      <c r="BN229" s="167"/>
      <c r="BO229" s="167"/>
      <c r="BP229" s="167"/>
      <c r="BQ229" s="167"/>
      <c r="BR229" s="167"/>
      <c r="BS229" s="167"/>
      <c r="BT229" s="167"/>
      <c r="BU229" s="167"/>
      <c r="BV229" s="167"/>
      <c r="BW229" s="167"/>
      <c r="BX229" s="167"/>
      <c r="BY229" s="167"/>
      <c r="BZ229" s="167"/>
      <c r="CA229" s="167"/>
      <c r="CB229" s="167"/>
      <c r="CC229" s="167"/>
      <c r="CD229" s="167"/>
      <c r="CE229" s="167"/>
      <c r="CF229" s="167"/>
      <c r="CG229" s="167"/>
      <c r="CH229" s="167"/>
      <c r="CI229" s="167"/>
      <c r="CJ229" s="167"/>
      <c r="CK229" s="167"/>
      <c r="CL229" s="167"/>
      <c r="CM229" s="167"/>
      <c r="CN229" s="167"/>
      <c r="CO229" s="167"/>
      <c r="CP229" s="167"/>
      <c r="CQ229" s="167"/>
      <c r="CR229" s="167"/>
      <c r="CS229" s="167"/>
      <c r="CT229" s="167"/>
      <c r="CU229" s="167"/>
      <c r="CV229" s="167"/>
      <c r="CW229" s="167"/>
      <c r="CX229" s="167"/>
      <c r="CY229" s="167"/>
      <c r="CZ229" s="167"/>
      <c r="DA229" s="167"/>
      <c r="DB229" s="167"/>
      <c r="DC229" s="167"/>
      <c r="DD229" s="167"/>
      <c r="DE229" s="167"/>
      <c r="DF229" s="167"/>
      <c r="DG229" s="167"/>
      <c r="DH229" s="167"/>
      <c r="DI229" s="167"/>
      <c r="DJ229" s="167"/>
      <c r="DK229" s="167"/>
      <c r="DL229" s="167"/>
      <c r="DM229" s="167"/>
      <c r="DN229" s="167"/>
      <c r="DO229" s="167"/>
      <c r="DP229" s="167"/>
      <c r="DQ229" s="167"/>
      <c r="DR229" s="167"/>
      <c r="DS229" s="167"/>
      <c r="DT229" s="167"/>
      <c r="DU229" s="167"/>
      <c r="DV229" s="167"/>
      <c r="DW229" s="167"/>
      <c r="DX229" s="167"/>
      <c r="DY229" s="167"/>
      <c r="DZ229" s="167"/>
      <c r="EA229" s="167"/>
      <c r="EB229" s="167"/>
      <c r="EC229" s="167"/>
      <c r="ED229" s="167"/>
      <c r="EE229" s="167"/>
      <c r="EF229" s="167"/>
      <c r="EG229" s="167"/>
      <c r="EH229" s="167"/>
      <c r="EI229" s="167"/>
      <c r="EJ229" s="167"/>
      <c r="EK229" s="167"/>
      <c r="EL229" s="167"/>
      <c r="EM229" s="167"/>
      <c r="EN229" s="167"/>
      <c r="EO229" s="167"/>
      <c r="EP229" s="167"/>
      <c r="EQ229" s="167"/>
      <c r="ER229" s="167"/>
      <c r="ES229" s="167"/>
      <c r="ET229" s="167"/>
      <c r="EU229" s="167"/>
      <c r="EV229" s="167"/>
      <c r="EW229" s="167"/>
      <c r="EX229" s="167"/>
      <c r="EY229" s="167"/>
      <c r="EZ229" s="167"/>
      <c r="FA229" s="167"/>
      <c r="FB229" s="167"/>
      <c r="FC229" s="167"/>
    </row>
    <row r="230" spans="2:159" s="292" customFormat="1" x14ac:dyDescent="0.2">
      <c r="B230" s="293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  <c r="W230" s="167"/>
      <c r="X230" s="167"/>
      <c r="Y230" s="167"/>
      <c r="Z230" s="167"/>
      <c r="AA230" s="167"/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/>
      <c r="AL230" s="167"/>
      <c r="AM230" s="167"/>
      <c r="AN230" s="167"/>
      <c r="AO230" s="167"/>
      <c r="AP230" s="167"/>
      <c r="AQ230" s="167"/>
      <c r="AR230" s="167"/>
      <c r="AS230" s="167"/>
      <c r="AT230" s="167"/>
      <c r="AU230" s="167"/>
      <c r="AV230" s="167"/>
      <c r="AW230" s="167"/>
      <c r="AX230" s="167"/>
      <c r="AY230" s="167"/>
      <c r="AZ230" s="167"/>
      <c r="BA230" s="167"/>
      <c r="BB230" s="167"/>
      <c r="BC230" s="167"/>
      <c r="BD230" s="167"/>
      <c r="BE230" s="167"/>
      <c r="BF230" s="167"/>
      <c r="BG230" s="167"/>
      <c r="BH230" s="167"/>
      <c r="BI230" s="167"/>
      <c r="BJ230" s="167"/>
      <c r="BK230" s="167"/>
      <c r="BL230" s="167"/>
      <c r="BM230" s="167"/>
      <c r="BN230" s="167"/>
      <c r="BO230" s="167"/>
      <c r="BP230" s="167"/>
      <c r="BQ230" s="167"/>
      <c r="BR230" s="167"/>
      <c r="BS230" s="167"/>
      <c r="BT230" s="167"/>
      <c r="BU230" s="167"/>
      <c r="BV230" s="167"/>
      <c r="BW230" s="167"/>
      <c r="BX230" s="167"/>
      <c r="BY230" s="167"/>
      <c r="BZ230" s="167"/>
      <c r="CA230" s="167"/>
      <c r="CB230" s="167"/>
      <c r="CC230" s="167"/>
      <c r="CD230" s="167"/>
      <c r="CE230" s="167"/>
      <c r="CF230" s="167"/>
      <c r="CG230" s="167"/>
      <c r="CH230" s="167"/>
      <c r="CI230" s="167"/>
      <c r="CJ230" s="167"/>
      <c r="CK230" s="167"/>
      <c r="CL230" s="167"/>
      <c r="CM230" s="167"/>
      <c r="CN230" s="167"/>
      <c r="CO230" s="167"/>
      <c r="CP230" s="167"/>
      <c r="CQ230" s="167"/>
      <c r="CR230" s="167"/>
      <c r="CS230" s="167"/>
      <c r="CT230" s="167"/>
      <c r="CU230" s="167"/>
      <c r="CV230" s="167"/>
      <c r="CW230" s="167"/>
      <c r="CX230" s="167"/>
      <c r="CY230" s="167"/>
      <c r="CZ230" s="167"/>
      <c r="DA230" s="167"/>
      <c r="DB230" s="167"/>
      <c r="DC230" s="167"/>
      <c r="DD230" s="167"/>
      <c r="DE230" s="167"/>
      <c r="DF230" s="167"/>
      <c r="DG230" s="167"/>
      <c r="DH230" s="167"/>
      <c r="DI230" s="167"/>
      <c r="DJ230" s="167"/>
      <c r="DK230" s="167"/>
      <c r="DL230" s="167"/>
      <c r="DM230" s="167"/>
      <c r="DN230" s="167"/>
      <c r="DO230" s="167"/>
      <c r="DP230" s="167"/>
      <c r="DQ230" s="167"/>
      <c r="DR230" s="167"/>
      <c r="DS230" s="167"/>
      <c r="DT230" s="167"/>
      <c r="DU230" s="167"/>
      <c r="DV230" s="167"/>
      <c r="DW230" s="167"/>
      <c r="DX230" s="167"/>
      <c r="DY230" s="167"/>
      <c r="DZ230" s="167"/>
      <c r="EA230" s="167"/>
      <c r="EB230" s="167"/>
      <c r="EC230" s="167"/>
      <c r="ED230" s="167"/>
      <c r="EE230" s="167"/>
      <c r="EF230" s="167"/>
      <c r="EG230" s="167"/>
      <c r="EH230" s="167"/>
      <c r="EI230" s="167"/>
      <c r="EJ230" s="167"/>
      <c r="EK230" s="167"/>
      <c r="EL230" s="167"/>
      <c r="EM230" s="167"/>
      <c r="EN230" s="167"/>
      <c r="EO230" s="167"/>
      <c r="EP230" s="167"/>
      <c r="EQ230" s="167"/>
      <c r="ER230" s="167"/>
      <c r="ES230" s="167"/>
      <c r="ET230" s="167"/>
      <c r="EU230" s="167"/>
      <c r="EV230" s="167"/>
      <c r="EW230" s="167"/>
      <c r="EX230" s="167"/>
      <c r="EY230" s="167"/>
      <c r="EZ230" s="167"/>
      <c r="FA230" s="167"/>
      <c r="FB230" s="167"/>
      <c r="FC230" s="167"/>
    </row>
    <row r="231" spans="2:159" s="292" customFormat="1" x14ac:dyDescent="0.2">
      <c r="B231" s="293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67"/>
      <c r="X231" s="167"/>
      <c r="Y231" s="167"/>
      <c r="Z231" s="167"/>
      <c r="AA231" s="167"/>
      <c r="AB231" s="167"/>
      <c r="AC231" s="167"/>
      <c r="AD231" s="167"/>
      <c r="AE231" s="167"/>
      <c r="AF231" s="167"/>
      <c r="AG231" s="167"/>
      <c r="AH231" s="167"/>
      <c r="AI231" s="167"/>
      <c r="AJ231" s="167"/>
      <c r="AK231" s="167"/>
      <c r="AL231" s="167"/>
      <c r="AM231" s="167"/>
      <c r="AN231" s="167"/>
      <c r="AO231" s="167"/>
      <c r="AP231" s="167"/>
      <c r="AQ231" s="167"/>
      <c r="AR231" s="167"/>
      <c r="AS231" s="167"/>
      <c r="AT231" s="167"/>
      <c r="AU231" s="167"/>
      <c r="AV231" s="167"/>
      <c r="AW231" s="167"/>
      <c r="AX231" s="167"/>
      <c r="AY231" s="167"/>
      <c r="AZ231" s="167"/>
      <c r="BA231" s="167"/>
      <c r="BB231" s="167"/>
      <c r="BC231" s="167"/>
      <c r="BD231" s="167"/>
      <c r="BE231" s="167"/>
      <c r="BF231" s="167"/>
      <c r="BG231" s="167"/>
      <c r="BH231" s="167"/>
      <c r="BI231" s="167"/>
      <c r="BJ231" s="167"/>
      <c r="BK231" s="167"/>
      <c r="BL231" s="167"/>
      <c r="BM231" s="167"/>
      <c r="BN231" s="167"/>
      <c r="BO231" s="167"/>
      <c r="BP231" s="167"/>
      <c r="BQ231" s="167"/>
      <c r="BR231" s="167"/>
      <c r="BS231" s="167"/>
      <c r="BT231" s="167"/>
      <c r="BU231" s="167"/>
      <c r="BV231" s="167"/>
      <c r="BW231" s="167"/>
      <c r="BX231" s="167"/>
      <c r="BY231" s="167"/>
      <c r="BZ231" s="167"/>
      <c r="CA231" s="167"/>
      <c r="CB231" s="167"/>
      <c r="CC231" s="167"/>
      <c r="CD231" s="167"/>
      <c r="CE231" s="167"/>
      <c r="CF231" s="167"/>
      <c r="CG231" s="167"/>
      <c r="CH231" s="167"/>
      <c r="CI231" s="167"/>
      <c r="CJ231" s="167"/>
      <c r="CK231" s="167"/>
      <c r="CL231" s="167"/>
      <c r="CM231" s="167"/>
      <c r="CN231" s="167"/>
      <c r="CO231" s="167"/>
      <c r="CP231" s="167"/>
      <c r="CQ231" s="167"/>
      <c r="CR231" s="167"/>
      <c r="CS231" s="167"/>
      <c r="CT231" s="167"/>
      <c r="CU231" s="167"/>
      <c r="CV231" s="167"/>
      <c r="CW231" s="167"/>
      <c r="CX231" s="167"/>
      <c r="CY231" s="167"/>
      <c r="CZ231" s="167"/>
      <c r="DA231" s="167"/>
      <c r="DB231" s="167"/>
      <c r="DC231" s="167"/>
      <c r="DD231" s="167"/>
      <c r="DE231" s="167"/>
      <c r="DF231" s="167"/>
      <c r="DG231" s="167"/>
      <c r="DH231" s="167"/>
      <c r="DI231" s="167"/>
      <c r="DJ231" s="167"/>
      <c r="DK231" s="167"/>
      <c r="DL231" s="167"/>
      <c r="DM231" s="167"/>
      <c r="DN231" s="167"/>
      <c r="DO231" s="167"/>
      <c r="DP231" s="167"/>
      <c r="DQ231" s="167"/>
      <c r="DR231" s="167"/>
      <c r="DS231" s="167"/>
      <c r="DT231" s="167"/>
      <c r="DU231" s="167"/>
      <c r="DV231" s="167"/>
      <c r="DW231" s="167"/>
      <c r="DX231" s="167"/>
      <c r="DY231" s="167"/>
      <c r="DZ231" s="167"/>
      <c r="EA231" s="167"/>
      <c r="EB231" s="167"/>
      <c r="EC231" s="167"/>
      <c r="ED231" s="167"/>
      <c r="EE231" s="167"/>
      <c r="EF231" s="167"/>
      <c r="EG231" s="167"/>
      <c r="EH231" s="167"/>
      <c r="EI231" s="167"/>
      <c r="EJ231" s="167"/>
      <c r="EK231" s="167"/>
      <c r="EL231" s="167"/>
      <c r="EM231" s="167"/>
      <c r="EN231" s="167"/>
      <c r="EO231" s="167"/>
      <c r="EP231" s="167"/>
      <c r="EQ231" s="167"/>
      <c r="ER231" s="167"/>
      <c r="ES231" s="167"/>
      <c r="ET231" s="167"/>
      <c r="EU231" s="167"/>
      <c r="EV231" s="167"/>
      <c r="EW231" s="167"/>
      <c r="EX231" s="167"/>
      <c r="EY231" s="167"/>
      <c r="EZ231" s="167"/>
      <c r="FA231" s="167"/>
      <c r="FB231" s="167"/>
      <c r="FC231" s="167"/>
    </row>
    <row r="232" spans="2:159" s="292" customFormat="1" x14ac:dyDescent="0.2">
      <c r="B232" s="293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67"/>
      <c r="X232" s="167"/>
      <c r="Y232" s="167"/>
      <c r="Z232" s="167"/>
      <c r="AA232" s="167"/>
      <c r="AB232" s="167"/>
      <c r="AC232" s="167"/>
      <c r="AD232" s="167"/>
      <c r="AE232" s="167"/>
      <c r="AF232" s="167"/>
      <c r="AG232" s="167"/>
      <c r="AH232" s="167"/>
      <c r="AI232" s="167"/>
      <c r="AJ232" s="167"/>
      <c r="AK232" s="167"/>
      <c r="AL232" s="167"/>
      <c r="AM232" s="167"/>
      <c r="AN232" s="167"/>
      <c r="AO232" s="167"/>
      <c r="AP232" s="167"/>
      <c r="AQ232" s="167"/>
      <c r="AR232" s="167"/>
      <c r="AS232" s="167"/>
      <c r="AT232" s="167"/>
      <c r="AU232" s="167"/>
      <c r="AV232" s="167"/>
      <c r="AW232" s="167"/>
      <c r="AX232" s="167"/>
      <c r="AY232" s="167"/>
      <c r="AZ232" s="167"/>
      <c r="BA232" s="167"/>
      <c r="BB232" s="167"/>
      <c r="BC232" s="167"/>
      <c r="BD232" s="167"/>
      <c r="BE232" s="167"/>
      <c r="BF232" s="167"/>
      <c r="BG232" s="167"/>
      <c r="BH232" s="167"/>
      <c r="BI232" s="167"/>
      <c r="BJ232" s="167"/>
      <c r="BK232" s="167"/>
      <c r="BL232" s="167"/>
      <c r="BM232" s="167"/>
      <c r="BN232" s="167"/>
      <c r="BO232" s="167"/>
      <c r="BP232" s="167"/>
      <c r="BQ232" s="167"/>
      <c r="BR232" s="167"/>
      <c r="BS232" s="167"/>
      <c r="BT232" s="167"/>
      <c r="BU232" s="167"/>
      <c r="BV232" s="167"/>
      <c r="BW232" s="167"/>
      <c r="BX232" s="167"/>
      <c r="BY232" s="167"/>
      <c r="BZ232" s="167"/>
      <c r="CA232" s="167"/>
      <c r="CB232" s="167"/>
      <c r="CC232" s="167"/>
      <c r="CD232" s="167"/>
      <c r="CE232" s="167"/>
      <c r="CF232" s="167"/>
      <c r="CG232" s="167"/>
      <c r="CH232" s="167"/>
      <c r="CI232" s="167"/>
      <c r="CJ232" s="167"/>
      <c r="CK232" s="167"/>
      <c r="CL232" s="167"/>
      <c r="CM232" s="167"/>
      <c r="CN232" s="167"/>
      <c r="CO232" s="167"/>
      <c r="CP232" s="167"/>
      <c r="CQ232" s="167"/>
      <c r="CR232" s="167"/>
      <c r="CS232" s="167"/>
      <c r="CT232" s="167"/>
      <c r="CU232" s="167"/>
      <c r="CV232" s="167"/>
      <c r="CW232" s="167"/>
      <c r="CX232" s="167"/>
      <c r="CY232" s="167"/>
      <c r="CZ232" s="167"/>
      <c r="DA232" s="167"/>
      <c r="DB232" s="167"/>
      <c r="DC232" s="167"/>
      <c r="DD232" s="167"/>
      <c r="DE232" s="167"/>
      <c r="DF232" s="167"/>
      <c r="DG232" s="167"/>
      <c r="DH232" s="167"/>
      <c r="DI232" s="167"/>
      <c r="DJ232" s="167"/>
      <c r="DK232" s="167"/>
      <c r="DL232" s="167"/>
      <c r="DM232" s="167"/>
      <c r="DN232" s="167"/>
      <c r="DO232" s="167"/>
      <c r="DP232" s="167"/>
      <c r="DQ232" s="167"/>
      <c r="DR232" s="167"/>
      <c r="DS232" s="167"/>
      <c r="DT232" s="167"/>
      <c r="DU232" s="167"/>
      <c r="DV232" s="167"/>
      <c r="DW232" s="167"/>
      <c r="DX232" s="167"/>
      <c r="DY232" s="167"/>
      <c r="DZ232" s="167"/>
      <c r="EA232" s="167"/>
      <c r="EB232" s="167"/>
      <c r="EC232" s="167"/>
      <c r="ED232" s="167"/>
      <c r="EE232" s="167"/>
      <c r="EF232" s="167"/>
      <c r="EG232" s="167"/>
      <c r="EH232" s="167"/>
      <c r="EI232" s="167"/>
      <c r="EJ232" s="167"/>
      <c r="EK232" s="167"/>
      <c r="EL232" s="167"/>
      <c r="EM232" s="167"/>
      <c r="EN232" s="167"/>
      <c r="EO232" s="167"/>
      <c r="EP232" s="167"/>
      <c r="EQ232" s="167"/>
      <c r="ER232" s="167"/>
      <c r="ES232" s="167"/>
      <c r="ET232" s="167"/>
      <c r="EU232" s="167"/>
      <c r="EV232" s="167"/>
      <c r="EW232" s="167"/>
      <c r="EX232" s="167"/>
      <c r="EY232" s="167"/>
      <c r="EZ232" s="167"/>
      <c r="FA232" s="167"/>
      <c r="FB232" s="167"/>
      <c r="FC232" s="167"/>
    </row>
    <row r="233" spans="2:159" s="292" customFormat="1" x14ac:dyDescent="0.2">
      <c r="B233" s="293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C233" s="167"/>
      <c r="AD233" s="167"/>
      <c r="AE233" s="167"/>
      <c r="AF233" s="167"/>
      <c r="AG233" s="167"/>
      <c r="AH233" s="167"/>
      <c r="AI233" s="167"/>
      <c r="AJ233" s="167"/>
      <c r="AK233" s="167"/>
      <c r="AL233" s="167"/>
      <c r="AM233" s="167"/>
      <c r="AN233" s="167"/>
      <c r="AO233" s="167"/>
      <c r="AP233" s="167"/>
      <c r="AQ233" s="167"/>
      <c r="AR233" s="167"/>
      <c r="AS233" s="167"/>
      <c r="AT233" s="167"/>
      <c r="AU233" s="167"/>
      <c r="AV233" s="167"/>
      <c r="AW233" s="167"/>
      <c r="AX233" s="167"/>
      <c r="AY233" s="167"/>
      <c r="AZ233" s="167"/>
      <c r="BA233" s="167"/>
      <c r="BB233" s="167"/>
      <c r="BC233" s="167"/>
      <c r="BD233" s="167"/>
      <c r="BE233" s="167"/>
      <c r="BF233" s="167"/>
      <c r="BG233" s="167"/>
      <c r="BH233" s="167"/>
      <c r="BI233" s="167"/>
      <c r="BJ233" s="167"/>
      <c r="BK233" s="167"/>
      <c r="BL233" s="167"/>
      <c r="BM233" s="167"/>
      <c r="BN233" s="167"/>
      <c r="BO233" s="167"/>
      <c r="BP233" s="167"/>
      <c r="BQ233" s="167"/>
      <c r="BR233" s="167"/>
      <c r="BS233" s="167"/>
      <c r="BT233" s="167"/>
      <c r="BU233" s="167"/>
      <c r="BV233" s="167"/>
      <c r="BW233" s="167"/>
      <c r="BX233" s="167"/>
      <c r="BY233" s="167"/>
      <c r="BZ233" s="167"/>
      <c r="CA233" s="167"/>
      <c r="CB233" s="167"/>
      <c r="CC233" s="167"/>
      <c r="CD233" s="167"/>
      <c r="CE233" s="167"/>
      <c r="CF233" s="167"/>
      <c r="CG233" s="167"/>
      <c r="CH233" s="167"/>
      <c r="CI233" s="167"/>
      <c r="CJ233" s="167"/>
      <c r="CK233" s="167"/>
      <c r="CL233" s="167"/>
      <c r="CM233" s="167"/>
      <c r="CN233" s="167"/>
      <c r="CO233" s="167"/>
      <c r="CP233" s="167"/>
      <c r="CQ233" s="167"/>
      <c r="CR233" s="167"/>
      <c r="CS233" s="167"/>
      <c r="CT233" s="167"/>
      <c r="CU233" s="167"/>
      <c r="CV233" s="167"/>
      <c r="CW233" s="167"/>
      <c r="CX233" s="167"/>
      <c r="CY233" s="167"/>
      <c r="CZ233" s="167"/>
      <c r="DA233" s="167"/>
      <c r="DB233" s="167"/>
      <c r="DC233" s="167"/>
      <c r="DD233" s="167"/>
      <c r="DE233" s="167"/>
      <c r="DF233" s="167"/>
      <c r="DG233" s="167"/>
      <c r="DH233" s="167"/>
      <c r="DI233" s="167"/>
      <c r="DJ233" s="167"/>
      <c r="DK233" s="167"/>
      <c r="DL233" s="167"/>
      <c r="DM233" s="167"/>
      <c r="DN233" s="167"/>
      <c r="DO233" s="167"/>
      <c r="DP233" s="167"/>
      <c r="DQ233" s="167"/>
      <c r="DR233" s="167"/>
      <c r="DS233" s="167"/>
      <c r="DT233" s="167"/>
      <c r="DU233" s="167"/>
      <c r="DV233" s="167"/>
      <c r="DW233" s="167"/>
      <c r="DX233" s="167"/>
      <c r="DY233" s="167"/>
      <c r="DZ233" s="167"/>
      <c r="EA233" s="167"/>
      <c r="EB233" s="167"/>
      <c r="EC233" s="167"/>
      <c r="ED233" s="167"/>
      <c r="EE233" s="167"/>
      <c r="EF233" s="167"/>
      <c r="EG233" s="167"/>
      <c r="EH233" s="167"/>
      <c r="EI233" s="167"/>
      <c r="EJ233" s="167"/>
      <c r="EK233" s="167"/>
      <c r="EL233" s="167"/>
      <c r="EM233" s="167"/>
      <c r="EN233" s="167"/>
      <c r="EO233" s="167"/>
      <c r="EP233" s="167"/>
      <c r="EQ233" s="167"/>
      <c r="ER233" s="167"/>
      <c r="ES233" s="167"/>
      <c r="ET233" s="167"/>
      <c r="EU233" s="167"/>
      <c r="EV233" s="167"/>
      <c r="EW233" s="167"/>
      <c r="EX233" s="167"/>
      <c r="EY233" s="167"/>
      <c r="EZ233" s="167"/>
      <c r="FA233" s="167"/>
      <c r="FB233" s="167"/>
      <c r="FC233" s="167"/>
    </row>
    <row r="234" spans="2:159" s="292" customFormat="1" x14ac:dyDescent="0.2">
      <c r="B234" s="293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/>
      <c r="AL234" s="167"/>
      <c r="AM234" s="167"/>
      <c r="AN234" s="167"/>
      <c r="AO234" s="167"/>
      <c r="AP234" s="167"/>
      <c r="AQ234" s="167"/>
      <c r="AR234" s="167"/>
      <c r="AS234" s="167"/>
      <c r="AT234" s="167"/>
      <c r="AU234" s="167"/>
      <c r="AV234" s="167"/>
      <c r="AW234" s="167"/>
      <c r="AX234" s="167"/>
      <c r="AY234" s="167"/>
      <c r="AZ234" s="167"/>
      <c r="BA234" s="167"/>
      <c r="BB234" s="167"/>
      <c r="BC234" s="167"/>
      <c r="BD234" s="167"/>
      <c r="BE234" s="167"/>
      <c r="BF234" s="167"/>
      <c r="BG234" s="167"/>
      <c r="BH234" s="167"/>
      <c r="BI234" s="167"/>
      <c r="BJ234" s="167"/>
      <c r="BK234" s="167"/>
      <c r="BL234" s="167"/>
      <c r="BM234" s="167"/>
      <c r="BN234" s="167"/>
      <c r="BO234" s="167"/>
      <c r="BP234" s="167"/>
      <c r="BQ234" s="167"/>
      <c r="BR234" s="167"/>
      <c r="BS234" s="167"/>
      <c r="BT234" s="167"/>
      <c r="BU234" s="167"/>
      <c r="BV234" s="167"/>
      <c r="BW234" s="167"/>
      <c r="BX234" s="167"/>
      <c r="BY234" s="167"/>
      <c r="BZ234" s="167"/>
      <c r="CA234" s="167"/>
      <c r="CB234" s="167"/>
      <c r="CC234" s="167"/>
      <c r="CD234" s="167"/>
      <c r="CE234" s="167"/>
      <c r="CF234" s="167"/>
      <c r="CG234" s="167"/>
      <c r="CH234" s="167"/>
      <c r="CI234" s="167"/>
      <c r="CJ234" s="167"/>
      <c r="CK234" s="167"/>
      <c r="CL234" s="167"/>
      <c r="CM234" s="167"/>
      <c r="CN234" s="167"/>
      <c r="CO234" s="167"/>
      <c r="CP234" s="167"/>
      <c r="CQ234" s="167"/>
      <c r="CR234" s="167"/>
      <c r="CS234" s="167"/>
      <c r="CT234" s="167"/>
      <c r="CU234" s="167"/>
      <c r="CV234" s="167"/>
      <c r="CW234" s="167"/>
      <c r="CX234" s="167"/>
      <c r="CY234" s="167"/>
      <c r="CZ234" s="167"/>
      <c r="DA234" s="167"/>
      <c r="DB234" s="167"/>
      <c r="DC234" s="167"/>
      <c r="DD234" s="167"/>
      <c r="DE234" s="167"/>
      <c r="DF234" s="167"/>
      <c r="DG234" s="167"/>
      <c r="DH234" s="167"/>
      <c r="DI234" s="167"/>
      <c r="DJ234" s="167"/>
      <c r="DK234" s="167"/>
      <c r="DL234" s="167"/>
      <c r="DM234" s="167"/>
      <c r="DN234" s="167"/>
      <c r="DO234" s="167"/>
      <c r="DP234" s="167"/>
      <c r="DQ234" s="167"/>
      <c r="DR234" s="167"/>
      <c r="DS234" s="167"/>
      <c r="DT234" s="167"/>
      <c r="DU234" s="167"/>
      <c r="DV234" s="167"/>
      <c r="DW234" s="167"/>
      <c r="DX234" s="167"/>
      <c r="DY234" s="167"/>
      <c r="DZ234" s="167"/>
      <c r="EA234" s="167"/>
      <c r="EB234" s="167"/>
      <c r="EC234" s="167"/>
      <c r="ED234" s="167"/>
      <c r="EE234" s="167"/>
      <c r="EF234" s="167"/>
      <c r="EG234" s="167"/>
      <c r="EH234" s="167"/>
      <c r="EI234" s="167"/>
      <c r="EJ234" s="167"/>
      <c r="EK234" s="167"/>
      <c r="EL234" s="167"/>
      <c r="EM234" s="167"/>
      <c r="EN234" s="167"/>
      <c r="EO234" s="167"/>
      <c r="EP234" s="167"/>
      <c r="EQ234" s="167"/>
      <c r="ER234" s="167"/>
      <c r="ES234" s="167"/>
      <c r="ET234" s="167"/>
      <c r="EU234" s="167"/>
      <c r="EV234" s="167"/>
      <c r="EW234" s="167"/>
      <c r="EX234" s="167"/>
      <c r="EY234" s="167"/>
      <c r="EZ234" s="167"/>
      <c r="FA234" s="167"/>
      <c r="FB234" s="167"/>
      <c r="FC234" s="167"/>
    </row>
    <row r="235" spans="2:159" s="292" customFormat="1" x14ac:dyDescent="0.2">
      <c r="B235" s="293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  <c r="AI235" s="167"/>
      <c r="AJ235" s="167"/>
      <c r="AK235" s="167"/>
      <c r="AL235" s="167"/>
      <c r="AM235" s="167"/>
      <c r="AN235" s="167"/>
      <c r="AO235" s="167"/>
      <c r="AP235" s="167"/>
      <c r="AQ235" s="167"/>
      <c r="AR235" s="167"/>
      <c r="AS235" s="167"/>
      <c r="AT235" s="167"/>
      <c r="AU235" s="167"/>
      <c r="AV235" s="167"/>
      <c r="AW235" s="167"/>
      <c r="AX235" s="167"/>
      <c r="AY235" s="167"/>
      <c r="AZ235" s="167"/>
      <c r="BA235" s="167"/>
      <c r="BB235" s="167"/>
      <c r="BC235" s="167"/>
      <c r="BD235" s="167"/>
      <c r="BE235" s="167"/>
      <c r="BF235" s="167"/>
      <c r="BG235" s="167"/>
      <c r="BH235" s="167"/>
      <c r="BI235" s="167"/>
      <c r="BJ235" s="167"/>
      <c r="BK235" s="167"/>
      <c r="BL235" s="167"/>
      <c r="BM235" s="167"/>
      <c r="BN235" s="167"/>
      <c r="BO235" s="167"/>
      <c r="BP235" s="167"/>
      <c r="BQ235" s="167"/>
      <c r="BR235" s="167"/>
      <c r="BS235" s="167"/>
      <c r="BT235" s="167"/>
      <c r="BU235" s="167"/>
      <c r="BV235" s="167"/>
      <c r="BW235" s="167"/>
      <c r="BX235" s="167"/>
      <c r="BY235" s="167"/>
      <c r="BZ235" s="167"/>
      <c r="CA235" s="167"/>
      <c r="CB235" s="167"/>
      <c r="CC235" s="167"/>
      <c r="CD235" s="167"/>
      <c r="CE235" s="167"/>
      <c r="CF235" s="167"/>
      <c r="CG235" s="167"/>
      <c r="CH235" s="167"/>
      <c r="CI235" s="167"/>
      <c r="CJ235" s="167"/>
      <c r="CK235" s="167"/>
      <c r="CL235" s="167"/>
      <c r="CM235" s="167"/>
      <c r="CN235" s="167"/>
      <c r="CO235" s="167"/>
      <c r="CP235" s="167"/>
      <c r="CQ235" s="167"/>
      <c r="CR235" s="167"/>
      <c r="CS235" s="167"/>
      <c r="CT235" s="167"/>
      <c r="CU235" s="167"/>
      <c r="CV235" s="167"/>
      <c r="CW235" s="167"/>
      <c r="CX235" s="167"/>
      <c r="CY235" s="167"/>
      <c r="CZ235" s="167"/>
      <c r="DA235" s="167"/>
      <c r="DB235" s="167"/>
      <c r="DC235" s="167"/>
      <c r="DD235" s="167"/>
      <c r="DE235" s="167"/>
      <c r="DF235" s="167"/>
      <c r="DG235" s="167"/>
      <c r="DH235" s="167"/>
      <c r="DI235" s="167"/>
      <c r="DJ235" s="167"/>
      <c r="DK235" s="167"/>
      <c r="DL235" s="167"/>
      <c r="DM235" s="167"/>
      <c r="DN235" s="167"/>
      <c r="DO235" s="167"/>
      <c r="DP235" s="167"/>
      <c r="DQ235" s="167"/>
      <c r="DR235" s="167"/>
      <c r="DS235" s="167"/>
      <c r="DT235" s="167"/>
      <c r="DU235" s="167"/>
      <c r="DV235" s="167"/>
      <c r="DW235" s="167"/>
      <c r="DX235" s="167"/>
      <c r="DY235" s="167"/>
      <c r="DZ235" s="167"/>
      <c r="EA235" s="167"/>
      <c r="EB235" s="167"/>
      <c r="EC235" s="167"/>
      <c r="ED235" s="167"/>
      <c r="EE235" s="167"/>
      <c r="EF235" s="167"/>
      <c r="EG235" s="167"/>
      <c r="EH235" s="167"/>
      <c r="EI235" s="167"/>
      <c r="EJ235" s="167"/>
      <c r="EK235" s="167"/>
      <c r="EL235" s="167"/>
      <c r="EM235" s="167"/>
      <c r="EN235" s="167"/>
      <c r="EO235" s="167"/>
      <c r="EP235" s="167"/>
      <c r="EQ235" s="167"/>
      <c r="ER235" s="167"/>
      <c r="ES235" s="167"/>
      <c r="ET235" s="167"/>
      <c r="EU235" s="167"/>
      <c r="EV235" s="167"/>
      <c r="EW235" s="167"/>
      <c r="EX235" s="167"/>
      <c r="EY235" s="167"/>
      <c r="EZ235" s="167"/>
      <c r="FA235" s="167"/>
      <c r="FB235" s="167"/>
      <c r="FC235" s="167"/>
    </row>
    <row r="236" spans="2:159" s="292" customFormat="1" x14ac:dyDescent="0.2">
      <c r="B236" s="293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7"/>
      <c r="Y236" s="167"/>
      <c r="Z236" s="167"/>
      <c r="AA236" s="167"/>
      <c r="AB236" s="167"/>
      <c r="AC236" s="167"/>
      <c r="AD236" s="167"/>
      <c r="AE236" s="167"/>
      <c r="AF236" s="167"/>
      <c r="AG236" s="167"/>
      <c r="AH236" s="167"/>
      <c r="AI236" s="167"/>
      <c r="AJ236" s="167"/>
      <c r="AK236" s="167"/>
      <c r="AL236" s="167"/>
      <c r="AM236" s="167"/>
      <c r="AN236" s="167"/>
      <c r="AO236" s="167"/>
      <c r="AP236" s="167"/>
      <c r="AQ236" s="167"/>
      <c r="AR236" s="167"/>
      <c r="AS236" s="167"/>
      <c r="AT236" s="167"/>
      <c r="AU236" s="167"/>
      <c r="AV236" s="167"/>
      <c r="AW236" s="167"/>
      <c r="AX236" s="167"/>
      <c r="AY236" s="167"/>
      <c r="AZ236" s="167"/>
      <c r="BA236" s="167"/>
      <c r="BB236" s="167"/>
      <c r="BC236" s="167"/>
      <c r="BD236" s="167"/>
      <c r="BE236" s="167"/>
      <c r="BF236" s="167"/>
      <c r="BG236" s="167"/>
      <c r="BH236" s="167"/>
      <c r="BI236" s="167"/>
      <c r="BJ236" s="167"/>
      <c r="BK236" s="167"/>
      <c r="BL236" s="167"/>
      <c r="BM236" s="167"/>
      <c r="BN236" s="167"/>
      <c r="BO236" s="167"/>
      <c r="BP236" s="167"/>
      <c r="BQ236" s="167"/>
      <c r="BR236" s="167"/>
      <c r="BS236" s="167"/>
      <c r="BT236" s="167"/>
      <c r="BU236" s="167"/>
      <c r="BV236" s="167"/>
      <c r="BW236" s="167"/>
      <c r="BX236" s="167"/>
      <c r="BY236" s="167"/>
      <c r="BZ236" s="167"/>
      <c r="CA236" s="167"/>
      <c r="CB236" s="167"/>
      <c r="CC236" s="167"/>
      <c r="CD236" s="167"/>
      <c r="CE236" s="167"/>
      <c r="CF236" s="167"/>
      <c r="CG236" s="167"/>
      <c r="CH236" s="167"/>
      <c r="CI236" s="167"/>
      <c r="CJ236" s="167"/>
      <c r="CK236" s="167"/>
      <c r="CL236" s="167"/>
      <c r="CM236" s="167"/>
      <c r="CN236" s="167"/>
      <c r="CO236" s="167"/>
      <c r="CP236" s="167"/>
      <c r="CQ236" s="167"/>
      <c r="CR236" s="167"/>
      <c r="CS236" s="167"/>
      <c r="CT236" s="167"/>
      <c r="CU236" s="167"/>
      <c r="CV236" s="167"/>
      <c r="CW236" s="167"/>
      <c r="CX236" s="167"/>
      <c r="CY236" s="167"/>
      <c r="CZ236" s="167"/>
      <c r="DA236" s="167"/>
      <c r="DB236" s="167"/>
      <c r="DC236" s="167"/>
      <c r="DD236" s="167"/>
      <c r="DE236" s="167"/>
      <c r="DF236" s="167"/>
      <c r="DG236" s="167"/>
      <c r="DH236" s="167"/>
      <c r="DI236" s="167"/>
      <c r="DJ236" s="167"/>
      <c r="DK236" s="167"/>
      <c r="DL236" s="167"/>
      <c r="DM236" s="167"/>
      <c r="DN236" s="167"/>
      <c r="DO236" s="167"/>
      <c r="DP236" s="167"/>
      <c r="DQ236" s="167"/>
      <c r="DR236" s="167"/>
      <c r="DS236" s="167"/>
      <c r="DT236" s="167"/>
      <c r="DU236" s="167"/>
      <c r="DV236" s="167"/>
      <c r="DW236" s="167"/>
      <c r="DX236" s="167"/>
      <c r="DY236" s="167"/>
      <c r="DZ236" s="167"/>
      <c r="EA236" s="167"/>
      <c r="EB236" s="167"/>
      <c r="EC236" s="167"/>
      <c r="ED236" s="167"/>
      <c r="EE236" s="167"/>
      <c r="EF236" s="167"/>
      <c r="EG236" s="167"/>
      <c r="EH236" s="167"/>
      <c r="EI236" s="167"/>
      <c r="EJ236" s="167"/>
      <c r="EK236" s="167"/>
      <c r="EL236" s="167"/>
      <c r="EM236" s="167"/>
      <c r="EN236" s="167"/>
      <c r="EO236" s="167"/>
      <c r="EP236" s="167"/>
      <c r="EQ236" s="167"/>
      <c r="ER236" s="167"/>
      <c r="ES236" s="167"/>
      <c r="ET236" s="167"/>
      <c r="EU236" s="167"/>
      <c r="EV236" s="167"/>
      <c r="EW236" s="167"/>
      <c r="EX236" s="167"/>
      <c r="EY236" s="167"/>
      <c r="EZ236" s="167"/>
      <c r="FA236" s="167"/>
      <c r="FB236" s="167"/>
      <c r="FC236" s="167"/>
    </row>
    <row r="237" spans="2:159" s="292" customFormat="1" x14ac:dyDescent="0.2">
      <c r="B237" s="293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7"/>
      <c r="Z237" s="167"/>
      <c r="AA237" s="167"/>
      <c r="AB237" s="167"/>
      <c r="AC237" s="167"/>
      <c r="AD237" s="167"/>
      <c r="AE237" s="167"/>
      <c r="AF237" s="167"/>
      <c r="AG237" s="167"/>
      <c r="AH237" s="167"/>
      <c r="AI237" s="167"/>
      <c r="AJ237" s="167"/>
      <c r="AK237" s="167"/>
      <c r="AL237" s="167"/>
      <c r="AM237" s="167"/>
      <c r="AN237" s="167"/>
      <c r="AO237" s="167"/>
      <c r="AP237" s="167"/>
      <c r="AQ237" s="167"/>
      <c r="AR237" s="167"/>
      <c r="AS237" s="167"/>
      <c r="AT237" s="167"/>
      <c r="AU237" s="167"/>
      <c r="AV237" s="167"/>
      <c r="AW237" s="167"/>
      <c r="AX237" s="167"/>
      <c r="AY237" s="167"/>
      <c r="AZ237" s="167"/>
      <c r="BA237" s="167"/>
      <c r="BB237" s="167"/>
      <c r="BC237" s="167"/>
      <c r="BD237" s="167"/>
      <c r="BE237" s="167"/>
      <c r="BF237" s="167"/>
      <c r="BG237" s="167"/>
      <c r="BH237" s="167"/>
      <c r="BI237" s="167"/>
      <c r="BJ237" s="167"/>
      <c r="BK237" s="167"/>
      <c r="BL237" s="167"/>
      <c r="BM237" s="167"/>
      <c r="BN237" s="167"/>
      <c r="BO237" s="167"/>
      <c r="BP237" s="167"/>
      <c r="BQ237" s="167"/>
      <c r="BR237" s="167"/>
      <c r="BS237" s="167"/>
      <c r="BT237" s="167"/>
      <c r="BU237" s="167"/>
      <c r="BV237" s="167"/>
      <c r="BW237" s="167"/>
      <c r="BX237" s="167"/>
      <c r="BY237" s="167"/>
      <c r="BZ237" s="167"/>
      <c r="CA237" s="167"/>
      <c r="CB237" s="167"/>
      <c r="CC237" s="167"/>
      <c r="CD237" s="167"/>
      <c r="CE237" s="167"/>
      <c r="CF237" s="167"/>
      <c r="CG237" s="167"/>
      <c r="CH237" s="167"/>
      <c r="CI237" s="167"/>
      <c r="CJ237" s="167"/>
      <c r="CK237" s="167"/>
      <c r="CL237" s="167"/>
      <c r="CM237" s="167"/>
      <c r="CN237" s="167"/>
      <c r="CO237" s="167"/>
      <c r="CP237" s="167"/>
      <c r="CQ237" s="167"/>
      <c r="CR237" s="167"/>
      <c r="CS237" s="167"/>
      <c r="CT237" s="167"/>
      <c r="CU237" s="167"/>
      <c r="CV237" s="167"/>
      <c r="CW237" s="167"/>
      <c r="CX237" s="167"/>
      <c r="CY237" s="167"/>
      <c r="CZ237" s="167"/>
      <c r="DA237" s="167"/>
      <c r="DB237" s="167"/>
      <c r="DC237" s="167"/>
      <c r="DD237" s="167"/>
      <c r="DE237" s="167"/>
      <c r="DF237" s="167"/>
      <c r="DG237" s="167"/>
      <c r="DH237" s="167"/>
      <c r="DI237" s="167"/>
      <c r="DJ237" s="167"/>
      <c r="DK237" s="167"/>
      <c r="DL237" s="167"/>
      <c r="DM237" s="167"/>
      <c r="DN237" s="167"/>
      <c r="DO237" s="167"/>
      <c r="DP237" s="167"/>
      <c r="DQ237" s="167"/>
      <c r="DR237" s="167"/>
      <c r="DS237" s="167"/>
      <c r="DT237" s="167"/>
      <c r="DU237" s="167"/>
      <c r="DV237" s="167"/>
      <c r="DW237" s="167"/>
      <c r="DX237" s="167"/>
      <c r="DY237" s="167"/>
      <c r="DZ237" s="167"/>
      <c r="EA237" s="167"/>
      <c r="EB237" s="167"/>
      <c r="EC237" s="167"/>
      <c r="ED237" s="167"/>
      <c r="EE237" s="167"/>
      <c r="EF237" s="167"/>
      <c r="EG237" s="167"/>
      <c r="EH237" s="167"/>
      <c r="EI237" s="167"/>
      <c r="EJ237" s="167"/>
      <c r="EK237" s="167"/>
      <c r="EL237" s="167"/>
      <c r="EM237" s="167"/>
      <c r="EN237" s="167"/>
      <c r="EO237" s="167"/>
      <c r="EP237" s="167"/>
      <c r="EQ237" s="167"/>
      <c r="ER237" s="167"/>
      <c r="ES237" s="167"/>
      <c r="ET237" s="167"/>
      <c r="EU237" s="167"/>
      <c r="EV237" s="167"/>
      <c r="EW237" s="167"/>
      <c r="EX237" s="167"/>
      <c r="EY237" s="167"/>
      <c r="EZ237" s="167"/>
      <c r="FA237" s="167"/>
      <c r="FB237" s="167"/>
      <c r="FC237" s="167"/>
    </row>
    <row r="238" spans="2:159" s="292" customFormat="1" x14ac:dyDescent="0.2">
      <c r="B238" s="293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7"/>
      <c r="Y238" s="167"/>
      <c r="Z238" s="167"/>
      <c r="AA238" s="167"/>
      <c r="AB238" s="167"/>
      <c r="AC238" s="167"/>
      <c r="AD238" s="167"/>
      <c r="AE238" s="167"/>
      <c r="AF238" s="167"/>
      <c r="AG238" s="167"/>
      <c r="AH238" s="167"/>
      <c r="AI238" s="167"/>
      <c r="AJ238" s="167"/>
      <c r="AK238" s="167"/>
      <c r="AL238" s="167"/>
      <c r="AM238" s="167"/>
      <c r="AN238" s="167"/>
      <c r="AO238" s="167"/>
      <c r="AP238" s="167"/>
      <c r="AQ238" s="167"/>
      <c r="AR238" s="167"/>
      <c r="AS238" s="167"/>
      <c r="AT238" s="167"/>
      <c r="AU238" s="167"/>
      <c r="AV238" s="167"/>
      <c r="AW238" s="167"/>
      <c r="AX238" s="167"/>
      <c r="AY238" s="167"/>
      <c r="AZ238" s="167"/>
      <c r="BA238" s="167"/>
      <c r="BB238" s="167"/>
      <c r="BC238" s="167"/>
      <c r="BD238" s="167"/>
      <c r="BE238" s="167"/>
      <c r="BF238" s="167"/>
      <c r="BG238" s="167"/>
      <c r="BH238" s="167"/>
      <c r="BI238" s="167"/>
      <c r="BJ238" s="167"/>
      <c r="BK238" s="167"/>
      <c r="BL238" s="167"/>
      <c r="BM238" s="167"/>
      <c r="BN238" s="167"/>
      <c r="BO238" s="167"/>
      <c r="BP238" s="167"/>
      <c r="BQ238" s="167"/>
      <c r="BR238" s="167"/>
      <c r="BS238" s="167"/>
      <c r="BT238" s="167"/>
      <c r="BU238" s="167"/>
      <c r="BV238" s="167"/>
      <c r="BW238" s="167"/>
      <c r="BX238" s="167"/>
      <c r="BY238" s="167"/>
      <c r="BZ238" s="167"/>
      <c r="CA238" s="167"/>
      <c r="CB238" s="167"/>
      <c r="CC238" s="167"/>
      <c r="CD238" s="167"/>
      <c r="CE238" s="167"/>
      <c r="CF238" s="167"/>
      <c r="CG238" s="167"/>
      <c r="CH238" s="167"/>
      <c r="CI238" s="167"/>
      <c r="CJ238" s="167"/>
      <c r="CK238" s="167"/>
      <c r="CL238" s="167"/>
      <c r="CM238" s="167"/>
      <c r="CN238" s="167"/>
      <c r="CO238" s="167"/>
      <c r="CP238" s="167"/>
      <c r="CQ238" s="167"/>
      <c r="CR238" s="167"/>
      <c r="CS238" s="167"/>
      <c r="CT238" s="167"/>
      <c r="CU238" s="167"/>
      <c r="CV238" s="167"/>
      <c r="CW238" s="167"/>
      <c r="CX238" s="167"/>
      <c r="CY238" s="167"/>
      <c r="CZ238" s="167"/>
      <c r="DA238" s="167"/>
      <c r="DB238" s="167"/>
      <c r="DC238" s="167"/>
      <c r="DD238" s="167"/>
      <c r="DE238" s="167"/>
      <c r="DF238" s="167"/>
      <c r="DG238" s="167"/>
      <c r="DH238" s="167"/>
      <c r="DI238" s="167"/>
      <c r="DJ238" s="167"/>
      <c r="DK238" s="167"/>
      <c r="DL238" s="167"/>
      <c r="DM238" s="167"/>
      <c r="DN238" s="167"/>
      <c r="DO238" s="167"/>
      <c r="DP238" s="167"/>
      <c r="DQ238" s="167"/>
      <c r="DR238" s="167"/>
      <c r="DS238" s="167"/>
      <c r="DT238" s="167"/>
      <c r="DU238" s="167"/>
      <c r="DV238" s="167"/>
      <c r="DW238" s="167"/>
      <c r="DX238" s="167"/>
      <c r="DY238" s="167"/>
      <c r="DZ238" s="167"/>
      <c r="EA238" s="167"/>
      <c r="EB238" s="167"/>
      <c r="EC238" s="167"/>
      <c r="ED238" s="167"/>
      <c r="EE238" s="167"/>
      <c r="EF238" s="167"/>
      <c r="EG238" s="167"/>
      <c r="EH238" s="167"/>
      <c r="EI238" s="167"/>
      <c r="EJ238" s="167"/>
      <c r="EK238" s="167"/>
      <c r="EL238" s="167"/>
      <c r="EM238" s="167"/>
      <c r="EN238" s="167"/>
      <c r="EO238" s="167"/>
      <c r="EP238" s="167"/>
      <c r="EQ238" s="167"/>
      <c r="ER238" s="167"/>
      <c r="ES238" s="167"/>
      <c r="ET238" s="167"/>
      <c r="EU238" s="167"/>
      <c r="EV238" s="167"/>
      <c r="EW238" s="167"/>
      <c r="EX238" s="167"/>
      <c r="EY238" s="167"/>
      <c r="EZ238" s="167"/>
      <c r="FA238" s="167"/>
      <c r="FB238" s="167"/>
      <c r="FC238" s="167"/>
    </row>
    <row r="239" spans="2:159" s="292" customFormat="1" x14ac:dyDescent="0.2">
      <c r="B239" s="293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  <c r="AD239" s="167"/>
      <c r="AE239" s="167"/>
      <c r="AF239" s="167"/>
      <c r="AG239" s="167"/>
      <c r="AH239" s="167"/>
      <c r="AI239" s="167"/>
      <c r="AJ239" s="167"/>
      <c r="AK239" s="167"/>
      <c r="AL239" s="167"/>
      <c r="AM239" s="167"/>
      <c r="AN239" s="167"/>
      <c r="AO239" s="167"/>
      <c r="AP239" s="167"/>
      <c r="AQ239" s="167"/>
      <c r="AR239" s="167"/>
      <c r="AS239" s="167"/>
      <c r="AT239" s="167"/>
      <c r="AU239" s="167"/>
      <c r="AV239" s="167"/>
      <c r="AW239" s="167"/>
      <c r="AX239" s="167"/>
      <c r="AY239" s="167"/>
      <c r="AZ239" s="167"/>
      <c r="BA239" s="167"/>
      <c r="BB239" s="167"/>
      <c r="BC239" s="167"/>
      <c r="BD239" s="167"/>
      <c r="BE239" s="167"/>
      <c r="BF239" s="167"/>
      <c r="BG239" s="167"/>
      <c r="BH239" s="167"/>
      <c r="BI239" s="167"/>
      <c r="BJ239" s="167"/>
      <c r="BK239" s="167"/>
      <c r="BL239" s="167"/>
      <c r="BM239" s="167"/>
      <c r="BN239" s="167"/>
      <c r="BO239" s="167"/>
      <c r="BP239" s="167"/>
      <c r="BQ239" s="167"/>
      <c r="BR239" s="167"/>
      <c r="BS239" s="167"/>
      <c r="BT239" s="167"/>
      <c r="BU239" s="167"/>
      <c r="BV239" s="167"/>
      <c r="BW239" s="167"/>
      <c r="BX239" s="167"/>
      <c r="BY239" s="167"/>
      <c r="BZ239" s="167"/>
      <c r="CA239" s="167"/>
      <c r="CB239" s="167"/>
      <c r="CC239" s="167"/>
      <c r="CD239" s="167"/>
      <c r="CE239" s="167"/>
      <c r="CF239" s="167"/>
      <c r="CG239" s="167"/>
      <c r="CH239" s="167"/>
      <c r="CI239" s="167"/>
      <c r="CJ239" s="167"/>
      <c r="CK239" s="167"/>
      <c r="CL239" s="167"/>
      <c r="CM239" s="167"/>
      <c r="CN239" s="167"/>
      <c r="CO239" s="167"/>
      <c r="CP239" s="167"/>
      <c r="CQ239" s="167"/>
      <c r="CR239" s="167"/>
      <c r="CS239" s="167"/>
      <c r="CT239" s="167"/>
      <c r="CU239" s="167"/>
      <c r="CV239" s="167"/>
      <c r="CW239" s="167"/>
      <c r="CX239" s="167"/>
      <c r="CY239" s="167"/>
      <c r="CZ239" s="167"/>
      <c r="DA239" s="167"/>
      <c r="DB239" s="167"/>
      <c r="DC239" s="167"/>
      <c r="DD239" s="167"/>
      <c r="DE239" s="167"/>
      <c r="DF239" s="167"/>
      <c r="DG239" s="167"/>
      <c r="DH239" s="167"/>
      <c r="DI239" s="167"/>
      <c r="DJ239" s="167"/>
      <c r="DK239" s="167"/>
      <c r="DL239" s="167"/>
      <c r="DM239" s="167"/>
      <c r="DN239" s="167"/>
      <c r="DO239" s="167"/>
      <c r="DP239" s="167"/>
      <c r="DQ239" s="167"/>
      <c r="DR239" s="167"/>
      <c r="DS239" s="167"/>
      <c r="DT239" s="167"/>
      <c r="DU239" s="167"/>
      <c r="DV239" s="167"/>
      <c r="DW239" s="167"/>
      <c r="DX239" s="167"/>
      <c r="DY239" s="167"/>
      <c r="DZ239" s="167"/>
      <c r="EA239" s="167"/>
      <c r="EB239" s="167"/>
      <c r="EC239" s="167"/>
      <c r="ED239" s="167"/>
      <c r="EE239" s="167"/>
      <c r="EF239" s="167"/>
      <c r="EG239" s="167"/>
      <c r="EH239" s="167"/>
      <c r="EI239" s="167"/>
      <c r="EJ239" s="167"/>
      <c r="EK239" s="167"/>
      <c r="EL239" s="167"/>
      <c r="EM239" s="167"/>
      <c r="EN239" s="167"/>
      <c r="EO239" s="167"/>
      <c r="EP239" s="167"/>
      <c r="EQ239" s="167"/>
      <c r="ER239" s="167"/>
      <c r="ES239" s="167"/>
      <c r="ET239" s="167"/>
      <c r="EU239" s="167"/>
      <c r="EV239" s="167"/>
      <c r="EW239" s="167"/>
      <c r="EX239" s="167"/>
      <c r="EY239" s="167"/>
      <c r="EZ239" s="167"/>
      <c r="FA239" s="167"/>
      <c r="FB239" s="167"/>
      <c r="FC239" s="167"/>
    </row>
    <row r="240" spans="2:159" s="292" customFormat="1" x14ac:dyDescent="0.2">
      <c r="B240" s="293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7"/>
      <c r="AK240" s="167"/>
      <c r="AL240" s="167"/>
      <c r="AM240" s="167"/>
      <c r="AN240" s="167"/>
      <c r="AO240" s="167"/>
      <c r="AP240" s="167"/>
      <c r="AQ240" s="167"/>
      <c r="AR240" s="167"/>
      <c r="AS240" s="167"/>
      <c r="AT240" s="167"/>
      <c r="AU240" s="167"/>
      <c r="AV240" s="167"/>
      <c r="AW240" s="167"/>
      <c r="AX240" s="167"/>
      <c r="AY240" s="167"/>
      <c r="AZ240" s="167"/>
      <c r="BA240" s="167"/>
      <c r="BB240" s="167"/>
      <c r="BC240" s="167"/>
      <c r="BD240" s="167"/>
      <c r="BE240" s="167"/>
      <c r="BF240" s="167"/>
      <c r="BG240" s="167"/>
      <c r="BH240" s="167"/>
      <c r="BI240" s="167"/>
      <c r="BJ240" s="167"/>
      <c r="BK240" s="167"/>
      <c r="BL240" s="167"/>
      <c r="BM240" s="167"/>
      <c r="BN240" s="167"/>
      <c r="BO240" s="167"/>
      <c r="BP240" s="167"/>
      <c r="BQ240" s="167"/>
      <c r="BR240" s="167"/>
      <c r="BS240" s="167"/>
      <c r="BT240" s="167"/>
      <c r="BU240" s="167"/>
      <c r="BV240" s="167"/>
      <c r="BW240" s="167"/>
      <c r="BX240" s="167"/>
      <c r="BY240" s="167"/>
      <c r="BZ240" s="167"/>
      <c r="CA240" s="167"/>
      <c r="CB240" s="167"/>
      <c r="CC240" s="167"/>
      <c r="CD240" s="167"/>
      <c r="CE240" s="167"/>
      <c r="CF240" s="167"/>
      <c r="CG240" s="167"/>
      <c r="CH240" s="167"/>
      <c r="CI240" s="167"/>
      <c r="CJ240" s="167"/>
      <c r="CK240" s="167"/>
      <c r="CL240" s="167"/>
      <c r="CM240" s="167"/>
      <c r="CN240" s="167"/>
      <c r="CO240" s="167"/>
      <c r="CP240" s="167"/>
      <c r="CQ240" s="167"/>
      <c r="CR240" s="167"/>
      <c r="CS240" s="167"/>
      <c r="CT240" s="167"/>
      <c r="CU240" s="167"/>
      <c r="CV240" s="167"/>
      <c r="CW240" s="167"/>
      <c r="CX240" s="167"/>
      <c r="CY240" s="167"/>
      <c r="CZ240" s="167"/>
      <c r="DA240" s="167"/>
      <c r="DB240" s="167"/>
      <c r="DC240" s="167"/>
      <c r="DD240" s="167"/>
      <c r="DE240" s="167"/>
      <c r="DF240" s="167"/>
      <c r="DG240" s="167"/>
      <c r="DH240" s="167"/>
      <c r="DI240" s="167"/>
      <c r="DJ240" s="167"/>
      <c r="DK240" s="167"/>
      <c r="DL240" s="167"/>
      <c r="DM240" s="167"/>
      <c r="DN240" s="167"/>
      <c r="DO240" s="167"/>
      <c r="DP240" s="167"/>
      <c r="DQ240" s="167"/>
      <c r="DR240" s="167"/>
      <c r="DS240" s="167"/>
      <c r="DT240" s="167"/>
      <c r="DU240" s="167"/>
      <c r="DV240" s="167"/>
      <c r="DW240" s="167"/>
      <c r="DX240" s="167"/>
      <c r="DY240" s="167"/>
      <c r="DZ240" s="167"/>
      <c r="EA240" s="167"/>
      <c r="EB240" s="167"/>
      <c r="EC240" s="167"/>
      <c r="ED240" s="167"/>
      <c r="EE240" s="167"/>
      <c r="EF240" s="167"/>
      <c r="EG240" s="167"/>
      <c r="EH240" s="167"/>
      <c r="EI240" s="167"/>
      <c r="EJ240" s="167"/>
      <c r="EK240" s="167"/>
      <c r="EL240" s="167"/>
      <c r="EM240" s="167"/>
      <c r="EN240" s="167"/>
      <c r="EO240" s="167"/>
      <c r="EP240" s="167"/>
      <c r="EQ240" s="167"/>
      <c r="ER240" s="167"/>
      <c r="ES240" s="167"/>
      <c r="ET240" s="167"/>
      <c r="EU240" s="167"/>
      <c r="EV240" s="167"/>
      <c r="EW240" s="167"/>
      <c r="EX240" s="167"/>
      <c r="EY240" s="167"/>
      <c r="EZ240" s="167"/>
      <c r="FA240" s="167"/>
      <c r="FB240" s="167"/>
      <c r="FC240" s="167"/>
    </row>
    <row r="241" spans="2:159" s="292" customFormat="1" x14ac:dyDescent="0.2">
      <c r="B241" s="293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67"/>
      <c r="AI241" s="167"/>
      <c r="AJ241" s="167"/>
      <c r="AK241" s="167"/>
      <c r="AL241" s="167"/>
      <c r="AM241" s="167"/>
      <c r="AN241" s="167"/>
      <c r="AO241" s="167"/>
      <c r="AP241" s="167"/>
      <c r="AQ241" s="167"/>
      <c r="AR241" s="167"/>
      <c r="AS241" s="167"/>
      <c r="AT241" s="167"/>
      <c r="AU241" s="167"/>
      <c r="AV241" s="167"/>
      <c r="AW241" s="167"/>
      <c r="AX241" s="167"/>
      <c r="AY241" s="167"/>
      <c r="AZ241" s="167"/>
      <c r="BA241" s="167"/>
      <c r="BB241" s="167"/>
      <c r="BC241" s="167"/>
      <c r="BD241" s="167"/>
      <c r="BE241" s="167"/>
      <c r="BF241" s="167"/>
      <c r="BG241" s="167"/>
      <c r="BH241" s="167"/>
      <c r="BI241" s="167"/>
      <c r="BJ241" s="167"/>
      <c r="BK241" s="167"/>
      <c r="BL241" s="167"/>
      <c r="BM241" s="167"/>
      <c r="BN241" s="167"/>
      <c r="BO241" s="167"/>
      <c r="BP241" s="167"/>
      <c r="BQ241" s="167"/>
      <c r="BR241" s="167"/>
      <c r="BS241" s="167"/>
      <c r="BT241" s="167"/>
      <c r="BU241" s="167"/>
      <c r="BV241" s="167"/>
      <c r="BW241" s="167"/>
      <c r="BX241" s="167"/>
      <c r="BY241" s="167"/>
      <c r="BZ241" s="167"/>
      <c r="CA241" s="167"/>
      <c r="CB241" s="167"/>
      <c r="CC241" s="167"/>
      <c r="CD241" s="167"/>
      <c r="CE241" s="167"/>
      <c r="CF241" s="167"/>
      <c r="CG241" s="167"/>
      <c r="CH241" s="167"/>
      <c r="CI241" s="167"/>
      <c r="CJ241" s="167"/>
      <c r="CK241" s="167"/>
      <c r="CL241" s="167"/>
      <c r="CM241" s="167"/>
      <c r="CN241" s="167"/>
      <c r="CO241" s="167"/>
      <c r="CP241" s="167"/>
      <c r="CQ241" s="167"/>
      <c r="CR241" s="167"/>
      <c r="CS241" s="167"/>
      <c r="CT241" s="167"/>
      <c r="CU241" s="167"/>
      <c r="CV241" s="167"/>
      <c r="CW241" s="167"/>
      <c r="CX241" s="167"/>
      <c r="CY241" s="167"/>
      <c r="CZ241" s="167"/>
      <c r="DA241" s="167"/>
      <c r="DB241" s="167"/>
      <c r="DC241" s="167"/>
      <c r="DD241" s="167"/>
      <c r="DE241" s="167"/>
      <c r="DF241" s="167"/>
      <c r="DG241" s="167"/>
      <c r="DH241" s="167"/>
      <c r="DI241" s="167"/>
      <c r="DJ241" s="167"/>
      <c r="DK241" s="167"/>
      <c r="DL241" s="167"/>
      <c r="DM241" s="167"/>
      <c r="DN241" s="167"/>
      <c r="DO241" s="167"/>
      <c r="DP241" s="167"/>
      <c r="DQ241" s="167"/>
      <c r="DR241" s="167"/>
      <c r="DS241" s="167"/>
      <c r="DT241" s="167"/>
      <c r="DU241" s="167"/>
      <c r="DV241" s="167"/>
      <c r="DW241" s="167"/>
      <c r="DX241" s="167"/>
      <c r="DY241" s="167"/>
      <c r="DZ241" s="167"/>
      <c r="EA241" s="167"/>
      <c r="EB241" s="167"/>
      <c r="EC241" s="167"/>
      <c r="ED241" s="167"/>
      <c r="EE241" s="167"/>
      <c r="EF241" s="167"/>
      <c r="EG241" s="167"/>
      <c r="EH241" s="167"/>
      <c r="EI241" s="167"/>
      <c r="EJ241" s="167"/>
      <c r="EK241" s="167"/>
      <c r="EL241" s="167"/>
      <c r="EM241" s="167"/>
      <c r="EN241" s="167"/>
      <c r="EO241" s="167"/>
      <c r="EP241" s="167"/>
      <c r="EQ241" s="167"/>
      <c r="ER241" s="167"/>
      <c r="ES241" s="167"/>
      <c r="ET241" s="167"/>
      <c r="EU241" s="167"/>
      <c r="EV241" s="167"/>
      <c r="EW241" s="167"/>
      <c r="EX241" s="167"/>
      <c r="EY241" s="167"/>
      <c r="EZ241" s="167"/>
      <c r="FA241" s="167"/>
      <c r="FB241" s="167"/>
      <c r="FC241" s="167"/>
    </row>
    <row r="242" spans="2:159" s="292" customFormat="1" x14ac:dyDescent="0.2">
      <c r="B242" s="293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/>
      <c r="AL242" s="167"/>
      <c r="AM242" s="167"/>
      <c r="AN242" s="167"/>
      <c r="AO242" s="167"/>
      <c r="AP242" s="167"/>
      <c r="AQ242" s="167"/>
      <c r="AR242" s="167"/>
      <c r="AS242" s="167"/>
      <c r="AT242" s="167"/>
      <c r="AU242" s="167"/>
      <c r="AV242" s="167"/>
      <c r="AW242" s="167"/>
      <c r="AX242" s="167"/>
      <c r="AY242" s="167"/>
      <c r="AZ242" s="167"/>
      <c r="BA242" s="167"/>
      <c r="BB242" s="167"/>
      <c r="BC242" s="167"/>
      <c r="BD242" s="167"/>
      <c r="BE242" s="167"/>
      <c r="BF242" s="167"/>
      <c r="BG242" s="167"/>
      <c r="BH242" s="167"/>
      <c r="BI242" s="167"/>
      <c r="BJ242" s="167"/>
      <c r="BK242" s="167"/>
      <c r="BL242" s="167"/>
      <c r="BM242" s="167"/>
      <c r="BN242" s="167"/>
      <c r="BO242" s="167"/>
      <c r="BP242" s="167"/>
      <c r="BQ242" s="167"/>
      <c r="BR242" s="167"/>
      <c r="BS242" s="167"/>
      <c r="BT242" s="167"/>
      <c r="BU242" s="167"/>
      <c r="BV242" s="167"/>
      <c r="BW242" s="167"/>
      <c r="BX242" s="167"/>
      <c r="BY242" s="167"/>
      <c r="BZ242" s="167"/>
      <c r="CA242" s="167"/>
      <c r="CB242" s="167"/>
      <c r="CC242" s="167"/>
      <c r="CD242" s="167"/>
      <c r="CE242" s="167"/>
      <c r="CF242" s="167"/>
      <c r="CG242" s="167"/>
      <c r="CH242" s="167"/>
      <c r="CI242" s="167"/>
      <c r="CJ242" s="167"/>
      <c r="CK242" s="167"/>
      <c r="CL242" s="167"/>
      <c r="CM242" s="167"/>
      <c r="CN242" s="167"/>
      <c r="CO242" s="167"/>
      <c r="CP242" s="167"/>
      <c r="CQ242" s="167"/>
      <c r="CR242" s="167"/>
      <c r="CS242" s="167"/>
      <c r="CT242" s="167"/>
      <c r="CU242" s="167"/>
      <c r="CV242" s="167"/>
      <c r="CW242" s="167"/>
      <c r="CX242" s="167"/>
      <c r="CY242" s="167"/>
      <c r="CZ242" s="167"/>
      <c r="DA242" s="167"/>
      <c r="DB242" s="167"/>
      <c r="DC242" s="167"/>
      <c r="DD242" s="167"/>
      <c r="DE242" s="167"/>
      <c r="DF242" s="167"/>
      <c r="DG242" s="167"/>
      <c r="DH242" s="167"/>
      <c r="DI242" s="167"/>
      <c r="DJ242" s="167"/>
      <c r="DK242" s="167"/>
      <c r="DL242" s="167"/>
      <c r="DM242" s="167"/>
      <c r="DN242" s="167"/>
      <c r="DO242" s="167"/>
      <c r="DP242" s="167"/>
      <c r="DQ242" s="167"/>
      <c r="DR242" s="167"/>
      <c r="DS242" s="167"/>
      <c r="DT242" s="167"/>
      <c r="DU242" s="167"/>
      <c r="DV242" s="167"/>
      <c r="DW242" s="167"/>
      <c r="DX242" s="167"/>
      <c r="DY242" s="167"/>
      <c r="DZ242" s="167"/>
      <c r="EA242" s="167"/>
      <c r="EB242" s="167"/>
      <c r="EC242" s="167"/>
      <c r="ED242" s="167"/>
      <c r="EE242" s="167"/>
      <c r="EF242" s="167"/>
      <c r="EG242" s="167"/>
      <c r="EH242" s="167"/>
      <c r="EI242" s="167"/>
      <c r="EJ242" s="167"/>
      <c r="EK242" s="167"/>
      <c r="EL242" s="167"/>
      <c r="EM242" s="167"/>
      <c r="EN242" s="167"/>
      <c r="EO242" s="167"/>
      <c r="EP242" s="167"/>
      <c r="EQ242" s="167"/>
      <c r="ER242" s="167"/>
      <c r="ES242" s="167"/>
      <c r="ET242" s="167"/>
      <c r="EU242" s="167"/>
      <c r="EV242" s="167"/>
      <c r="EW242" s="167"/>
      <c r="EX242" s="167"/>
      <c r="EY242" s="167"/>
      <c r="EZ242" s="167"/>
      <c r="FA242" s="167"/>
      <c r="FB242" s="167"/>
      <c r="FC242" s="167"/>
    </row>
    <row r="243" spans="2:159" s="292" customFormat="1" x14ac:dyDescent="0.2">
      <c r="B243" s="293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  <c r="AC243" s="167"/>
      <c r="AD243" s="167"/>
      <c r="AE243" s="167"/>
      <c r="AF243" s="167"/>
      <c r="AG243" s="167"/>
      <c r="AH243" s="167"/>
      <c r="AI243" s="167"/>
      <c r="AJ243" s="167"/>
      <c r="AK243" s="167"/>
      <c r="AL243" s="167"/>
      <c r="AM243" s="167"/>
      <c r="AN243" s="167"/>
      <c r="AO243" s="167"/>
      <c r="AP243" s="167"/>
      <c r="AQ243" s="167"/>
      <c r="AR243" s="167"/>
      <c r="AS243" s="167"/>
      <c r="AT243" s="167"/>
      <c r="AU243" s="167"/>
      <c r="AV243" s="167"/>
      <c r="AW243" s="167"/>
      <c r="AX243" s="167"/>
      <c r="AY243" s="167"/>
      <c r="AZ243" s="167"/>
      <c r="BA243" s="167"/>
      <c r="BB243" s="167"/>
      <c r="BC243" s="167"/>
      <c r="BD243" s="167"/>
      <c r="BE243" s="167"/>
      <c r="BF243" s="167"/>
      <c r="BG243" s="167"/>
      <c r="BH243" s="167"/>
      <c r="BI243" s="167"/>
      <c r="BJ243" s="167"/>
      <c r="BK243" s="167"/>
      <c r="BL243" s="167"/>
      <c r="BM243" s="167"/>
      <c r="BN243" s="167"/>
      <c r="BO243" s="167"/>
      <c r="BP243" s="167"/>
      <c r="BQ243" s="167"/>
      <c r="BR243" s="167"/>
      <c r="BS243" s="167"/>
      <c r="BT243" s="167"/>
      <c r="BU243" s="167"/>
      <c r="BV243" s="167"/>
      <c r="BW243" s="167"/>
      <c r="BX243" s="167"/>
      <c r="BY243" s="167"/>
      <c r="BZ243" s="167"/>
      <c r="CA243" s="167"/>
      <c r="CB243" s="167"/>
      <c r="CC243" s="167"/>
      <c r="CD243" s="167"/>
      <c r="CE243" s="167"/>
      <c r="CF243" s="167"/>
      <c r="CG243" s="167"/>
      <c r="CH243" s="167"/>
      <c r="CI243" s="167"/>
      <c r="CJ243" s="167"/>
      <c r="CK243" s="167"/>
      <c r="CL243" s="167"/>
      <c r="CM243" s="167"/>
      <c r="CN243" s="167"/>
      <c r="CO243" s="167"/>
      <c r="CP243" s="167"/>
      <c r="CQ243" s="167"/>
      <c r="CR243" s="167"/>
      <c r="CS243" s="167"/>
      <c r="CT243" s="167"/>
      <c r="CU243" s="167"/>
      <c r="CV243" s="167"/>
      <c r="CW243" s="167"/>
      <c r="CX243" s="167"/>
      <c r="CY243" s="167"/>
      <c r="CZ243" s="167"/>
      <c r="DA243" s="167"/>
      <c r="DB243" s="167"/>
      <c r="DC243" s="167"/>
      <c r="DD243" s="167"/>
      <c r="DE243" s="167"/>
      <c r="DF243" s="167"/>
      <c r="DG243" s="167"/>
      <c r="DH243" s="167"/>
      <c r="DI243" s="167"/>
      <c r="DJ243" s="167"/>
      <c r="DK243" s="167"/>
      <c r="DL243" s="167"/>
      <c r="DM243" s="167"/>
      <c r="DN243" s="167"/>
      <c r="DO243" s="167"/>
      <c r="DP243" s="167"/>
      <c r="DQ243" s="167"/>
      <c r="DR243" s="167"/>
      <c r="DS243" s="167"/>
      <c r="DT243" s="167"/>
      <c r="DU243" s="167"/>
      <c r="DV243" s="167"/>
      <c r="DW243" s="167"/>
      <c r="DX243" s="167"/>
      <c r="DY243" s="167"/>
      <c r="DZ243" s="167"/>
      <c r="EA243" s="167"/>
      <c r="EB243" s="167"/>
      <c r="EC243" s="167"/>
      <c r="ED243" s="167"/>
      <c r="EE243" s="167"/>
      <c r="EF243" s="167"/>
      <c r="EG243" s="167"/>
      <c r="EH243" s="167"/>
      <c r="EI243" s="167"/>
      <c r="EJ243" s="167"/>
      <c r="EK243" s="167"/>
      <c r="EL243" s="167"/>
      <c r="EM243" s="167"/>
      <c r="EN243" s="167"/>
      <c r="EO243" s="167"/>
      <c r="EP243" s="167"/>
      <c r="EQ243" s="167"/>
      <c r="ER243" s="167"/>
      <c r="ES243" s="167"/>
      <c r="ET243" s="167"/>
      <c r="EU243" s="167"/>
      <c r="EV243" s="167"/>
      <c r="EW243" s="167"/>
      <c r="EX243" s="167"/>
      <c r="EY243" s="167"/>
      <c r="EZ243" s="167"/>
      <c r="FA243" s="167"/>
      <c r="FB243" s="167"/>
      <c r="FC243" s="167"/>
    </row>
    <row r="244" spans="2:159" s="292" customFormat="1" x14ac:dyDescent="0.2">
      <c r="B244" s="293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  <c r="AQ244" s="167"/>
      <c r="AR244" s="167"/>
      <c r="AS244" s="167"/>
      <c r="AT244" s="167"/>
      <c r="AU244" s="167"/>
      <c r="AV244" s="167"/>
      <c r="AW244" s="167"/>
      <c r="AX244" s="167"/>
      <c r="AY244" s="167"/>
      <c r="AZ244" s="167"/>
      <c r="BA244" s="167"/>
      <c r="BB244" s="167"/>
      <c r="BC244" s="167"/>
      <c r="BD244" s="167"/>
      <c r="BE244" s="167"/>
      <c r="BF244" s="167"/>
      <c r="BG244" s="167"/>
      <c r="BH244" s="167"/>
      <c r="BI244" s="167"/>
      <c r="BJ244" s="167"/>
      <c r="BK244" s="167"/>
      <c r="BL244" s="167"/>
      <c r="BM244" s="167"/>
      <c r="BN244" s="167"/>
      <c r="BO244" s="167"/>
      <c r="BP244" s="167"/>
      <c r="BQ244" s="167"/>
      <c r="BR244" s="167"/>
      <c r="BS244" s="167"/>
      <c r="BT244" s="167"/>
      <c r="BU244" s="167"/>
      <c r="BV244" s="167"/>
      <c r="BW244" s="167"/>
      <c r="BX244" s="167"/>
      <c r="BY244" s="167"/>
      <c r="BZ244" s="167"/>
      <c r="CA244" s="167"/>
      <c r="CB244" s="167"/>
      <c r="CC244" s="167"/>
      <c r="CD244" s="167"/>
      <c r="CE244" s="167"/>
      <c r="CF244" s="167"/>
      <c r="CG244" s="167"/>
      <c r="CH244" s="167"/>
      <c r="CI244" s="167"/>
      <c r="CJ244" s="167"/>
      <c r="CK244" s="167"/>
      <c r="CL244" s="167"/>
      <c r="CM244" s="167"/>
      <c r="CN244" s="167"/>
      <c r="CO244" s="167"/>
      <c r="CP244" s="167"/>
      <c r="CQ244" s="167"/>
      <c r="CR244" s="167"/>
      <c r="CS244" s="167"/>
      <c r="CT244" s="167"/>
      <c r="CU244" s="167"/>
      <c r="CV244" s="167"/>
      <c r="CW244" s="167"/>
      <c r="CX244" s="167"/>
      <c r="CY244" s="167"/>
      <c r="CZ244" s="167"/>
      <c r="DA244" s="167"/>
      <c r="DB244" s="167"/>
      <c r="DC244" s="167"/>
      <c r="DD244" s="167"/>
      <c r="DE244" s="167"/>
      <c r="DF244" s="167"/>
      <c r="DG244" s="167"/>
      <c r="DH244" s="167"/>
      <c r="DI244" s="167"/>
      <c r="DJ244" s="167"/>
      <c r="DK244" s="167"/>
      <c r="DL244" s="167"/>
      <c r="DM244" s="167"/>
      <c r="DN244" s="167"/>
      <c r="DO244" s="167"/>
      <c r="DP244" s="167"/>
      <c r="DQ244" s="167"/>
      <c r="DR244" s="167"/>
      <c r="DS244" s="167"/>
      <c r="DT244" s="167"/>
      <c r="DU244" s="167"/>
      <c r="DV244" s="167"/>
      <c r="DW244" s="167"/>
      <c r="DX244" s="167"/>
      <c r="DY244" s="167"/>
      <c r="DZ244" s="167"/>
      <c r="EA244" s="167"/>
      <c r="EB244" s="167"/>
      <c r="EC244" s="167"/>
      <c r="ED244" s="167"/>
      <c r="EE244" s="167"/>
      <c r="EF244" s="167"/>
      <c r="EG244" s="167"/>
      <c r="EH244" s="167"/>
      <c r="EI244" s="167"/>
      <c r="EJ244" s="167"/>
      <c r="EK244" s="167"/>
      <c r="EL244" s="167"/>
      <c r="EM244" s="167"/>
      <c r="EN244" s="167"/>
      <c r="EO244" s="167"/>
      <c r="EP244" s="167"/>
      <c r="EQ244" s="167"/>
      <c r="ER244" s="167"/>
      <c r="ES244" s="167"/>
      <c r="ET244" s="167"/>
      <c r="EU244" s="167"/>
      <c r="EV244" s="167"/>
      <c r="EW244" s="167"/>
      <c r="EX244" s="167"/>
      <c r="EY244" s="167"/>
      <c r="EZ244" s="167"/>
      <c r="FA244" s="167"/>
      <c r="FB244" s="167"/>
      <c r="FC244" s="167"/>
    </row>
    <row r="245" spans="2:159" s="292" customFormat="1" x14ac:dyDescent="0.2">
      <c r="B245" s="293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7"/>
      <c r="AH245" s="167"/>
      <c r="AI245" s="167"/>
      <c r="AJ245" s="167"/>
      <c r="AK245" s="167"/>
      <c r="AL245" s="167"/>
      <c r="AM245" s="167"/>
      <c r="AN245" s="167"/>
      <c r="AO245" s="167"/>
      <c r="AP245" s="167"/>
      <c r="AQ245" s="167"/>
      <c r="AR245" s="167"/>
      <c r="AS245" s="167"/>
      <c r="AT245" s="167"/>
      <c r="AU245" s="167"/>
      <c r="AV245" s="167"/>
      <c r="AW245" s="167"/>
      <c r="AX245" s="167"/>
      <c r="AY245" s="167"/>
      <c r="AZ245" s="167"/>
      <c r="BA245" s="167"/>
      <c r="BB245" s="167"/>
      <c r="BC245" s="167"/>
      <c r="BD245" s="167"/>
      <c r="BE245" s="167"/>
      <c r="BF245" s="167"/>
      <c r="BG245" s="167"/>
      <c r="BH245" s="167"/>
      <c r="BI245" s="167"/>
      <c r="BJ245" s="167"/>
      <c r="BK245" s="167"/>
      <c r="BL245" s="167"/>
      <c r="BM245" s="167"/>
      <c r="BN245" s="167"/>
      <c r="BO245" s="167"/>
      <c r="BP245" s="167"/>
      <c r="BQ245" s="167"/>
      <c r="BR245" s="167"/>
      <c r="BS245" s="167"/>
      <c r="BT245" s="167"/>
      <c r="BU245" s="167"/>
      <c r="BV245" s="167"/>
      <c r="BW245" s="167"/>
      <c r="BX245" s="167"/>
      <c r="BY245" s="167"/>
      <c r="BZ245" s="167"/>
      <c r="CA245" s="167"/>
      <c r="CB245" s="167"/>
      <c r="CC245" s="167"/>
      <c r="CD245" s="167"/>
      <c r="CE245" s="167"/>
      <c r="CF245" s="167"/>
      <c r="CG245" s="167"/>
      <c r="CH245" s="167"/>
      <c r="CI245" s="167"/>
      <c r="CJ245" s="167"/>
      <c r="CK245" s="167"/>
      <c r="CL245" s="167"/>
      <c r="CM245" s="167"/>
      <c r="CN245" s="167"/>
      <c r="CO245" s="167"/>
      <c r="CP245" s="167"/>
      <c r="CQ245" s="167"/>
      <c r="CR245" s="167"/>
      <c r="CS245" s="167"/>
      <c r="CT245" s="167"/>
      <c r="CU245" s="167"/>
      <c r="CV245" s="167"/>
      <c r="CW245" s="167"/>
      <c r="CX245" s="167"/>
      <c r="CY245" s="167"/>
      <c r="CZ245" s="167"/>
      <c r="DA245" s="167"/>
      <c r="DB245" s="167"/>
      <c r="DC245" s="167"/>
      <c r="DD245" s="167"/>
      <c r="DE245" s="167"/>
      <c r="DF245" s="167"/>
      <c r="DG245" s="167"/>
      <c r="DH245" s="167"/>
      <c r="DI245" s="167"/>
      <c r="DJ245" s="167"/>
      <c r="DK245" s="167"/>
      <c r="DL245" s="167"/>
      <c r="DM245" s="167"/>
      <c r="DN245" s="167"/>
      <c r="DO245" s="167"/>
      <c r="DP245" s="167"/>
      <c r="DQ245" s="167"/>
      <c r="DR245" s="167"/>
      <c r="DS245" s="167"/>
      <c r="DT245" s="167"/>
      <c r="DU245" s="167"/>
      <c r="DV245" s="167"/>
      <c r="DW245" s="167"/>
      <c r="DX245" s="167"/>
      <c r="DY245" s="167"/>
      <c r="DZ245" s="167"/>
      <c r="EA245" s="167"/>
      <c r="EB245" s="167"/>
      <c r="EC245" s="167"/>
      <c r="ED245" s="167"/>
      <c r="EE245" s="167"/>
      <c r="EF245" s="167"/>
      <c r="EG245" s="167"/>
      <c r="EH245" s="167"/>
      <c r="EI245" s="167"/>
      <c r="EJ245" s="167"/>
      <c r="EK245" s="167"/>
      <c r="EL245" s="167"/>
      <c r="EM245" s="167"/>
      <c r="EN245" s="167"/>
      <c r="EO245" s="167"/>
      <c r="EP245" s="167"/>
      <c r="EQ245" s="167"/>
      <c r="ER245" s="167"/>
      <c r="ES245" s="167"/>
      <c r="ET245" s="167"/>
      <c r="EU245" s="167"/>
      <c r="EV245" s="167"/>
      <c r="EW245" s="167"/>
      <c r="EX245" s="167"/>
      <c r="EY245" s="167"/>
      <c r="EZ245" s="167"/>
      <c r="FA245" s="167"/>
      <c r="FB245" s="167"/>
      <c r="FC245" s="167"/>
    </row>
    <row r="246" spans="2:159" s="292" customFormat="1" x14ac:dyDescent="0.2">
      <c r="B246" s="293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7"/>
      <c r="Z246" s="167"/>
      <c r="AA246" s="167"/>
      <c r="AB246" s="167"/>
      <c r="AC246" s="167"/>
      <c r="AD246" s="167"/>
      <c r="AE246" s="167"/>
      <c r="AF246" s="167"/>
      <c r="AG246" s="167"/>
      <c r="AH246" s="167"/>
      <c r="AI246" s="167"/>
      <c r="AJ246" s="167"/>
      <c r="AK246" s="167"/>
      <c r="AL246" s="167"/>
      <c r="AM246" s="167"/>
      <c r="AN246" s="167"/>
      <c r="AO246" s="167"/>
      <c r="AP246" s="167"/>
      <c r="AQ246" s="167"/>
      <c r="AR246" s="167"/>
      <c r="AS246" s="167"/>
      <c r="AT246" s="167"/>
      <c r="AU246" s="167"/>
      <c r="AV246" s="167"/>
      <c r="AW246" s="167"/>
      <c r="AX246" s="167"/>
      <c r="AY246" s="167"/>
      <c r="AZ246" s="167"/>
      <c r="BA246" s="167"/>
      <c r="BB246" s="167"/>
      <c r="BC246" s="167"/>
      <c r="BD246" s="167"/>
      <c r="BE246" s="167"/>
      <c r="BF246" s="167"/>
      <c r="BG246" s="167"/>
      <c r="BH246" s="167"/>
      <c r="BI246" s="167"/>
      <c r="BJ246" s="167"/>
      <c r="BK246" s="167"/>
      <c r="BL246" s="167"/>
      <c r="BM246" s="167"/>
      <c r="BN246" s="167"/>
      <c r="BO246" s="167"/>
      <c r="BP246" s="167"/>
      <c r="BQ246" s="167"/>
      <c r="BR246" s="167"/>
      <c r="BS246" s="167"/>
      <c r="BT246" s="167"/>
      <c r="BU246" s="167"/>
      <c r="BV246" s="167"/>
      <c r="BW246" s="167"/>
      <c r="BX246" s="167"/>
      <c r="BY246" s="167"/>
      <c r="BZ246" s="167"/>
      <c r="CA246" s="167"/>
      <c r="CB246" s="167"/>
      <c r="CC246" s="167"/>
      <c r="CD246" s="167"/>
      <c r="CE246" s="167"/>
      <c r="CF246" s="167"/>
      <c r="CG246" s="167"/>
      <c r="CH246" s="167"/>
      <c r="CI246" s="167"/>
      <c r="CJ246" s="167"/>
      <c r="CK246" s="167"/>
      <c r="CL246" s="167"/>
      <c r="CM246" s="167"/>
      <c r="CN246" s="167"/>
      <c r="CO246" s="167"/>
      <c r="CP246" s="167"/>
      <c r="CQ246" s="167"/>
      <c r="CR246" s="167"/>
      <c r="CS246" s="167"/>
      <c r="CT246" s="167"/>
      <c r="CU246" s="167"/>
      <c r="CV246" s="167"/>
      <c r="CW246" s="167"/>
      <c r="CX246" s="167"/>
      <c r="CY246" s="167"/>
      <c r="CZ246" s="167"/>
      <c r="DA246" s="167"/>
      <c r="DB246" s="167"/>
      <c r="DC246" s="167"/>
      <c r="DD246" s="167"/>
      <c r="DE246" s="167"/>
      <c r="DF246" s="167"/>
      <c r="DG246" s="167"/>
      <c r="DH246" s="167"/>
      <c r="DI246" s="167"/>
      <c r="DJ246" s="167"/>
      <c r="DK246" s="167"/>
      <c r="DL246" s="167"/>
      <c r="DM246" s="167"/>
      <c r="DN246" s="167"/>
      <c r="DO246" s="167"/>
      <c r="DP246" s="167"/>
      <c r="DQ246" s="167"/>
      <c r="DR246" s="167"/>
      <c r="DS246" s="167"/>
      <c r="DT246" s="167"/>
      <c r="DU246" s="167"/>
      <c r="DV246" s="167"/>
      <c r="DW246" s="167"/>
      <c r="DX246" s="167"/>
      <c r="DY246" s="167"/>
      <c r="DZ246" s="167"/>
      <c r="EA246" s="167"/>
      <c r="EB246" s="167"/>
      <c r="EC246" s="167"/>
      <c r="ED246" s="167"/>
      <c r="EE246" s="167"/>
      <c r="EF246" s="167"/>
      <c r="EG246" s="167"/>
      <c r="EH246" s="167"/>
      <c r="EI246" s="167"/>
      <c r="EJ246" s="167"/>
      <c r="EK246" s="167"/>
      <c r="EL246" s="167"/>
      <c r="EM246" s="167"/>
      <c r="EN246" s="167"/>
      <c r="EO246" s="167"/>
      <c r="EP246" s="167"/>
      <c r="EQ246" s="167"/>
      <c r="ER246" s="167"/>
      <c r="ES246" s="167"/>
      <c r="ET246" s="167"/>
      <c r="EU246" s="167"/>
      <c r="EV246" s="167"/>
      <c r="EW246" s="167"/>
      <c r="EX246" s="167"/>
      <c r="EY246" s="167"/>
      <c r="EZ246" s="167"/>
      <c r="FA246" s="167"/>
      <c r="FB246" s="167"/>
      <c r="FC246" s="167"/>
    </row>
    <row r="247" spans="2:159" s="292" customFormat="1" x14ac:dyDescent="0.2">
      <c r="B247" s="293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  <c r="AC247" s="167"/>
      <c r="AD247" s="167"/>
      <c r="AE247" s="167"/>
      <c r="AF247" s="167"/>
      <c r="AG247" s="167"/>
      <c r="AH247" s="167"/>
      <c r="AI247" s="167"/>
      <c r="AJ247" s="167"/>
      <c r="AK247" s="167"/>
      <c r="AL247" s="167"/>
      <c r="AM247" s="167"/>
      <c r="AN247" s="167"/>
      <c r="AO247" s="167"/>
      <c r="AP247" s="167"/>
      <c r="AQ247" s="167"/>
      <c r="AR247" s="167"/>
      <c r="AS247" s="167"/>
      <c r="AT247" s="167"/>
      <c r="AU247" s="167"/>
      <c r="AV247" s="167"/>
      <c r="AW247" s="167"/>
      <c r="AX247" s="167"/>
      <c r="AY247" s="167"/>
      <c r="AZ247" s="167"/>
      <c r="BA247" s="167"/>
      <c r="BB247" s="167"/>
      <c r="BC247" s="167"/>
      <c r="BD247" s="167"/>
      <c r="BE247" s="167"/>
      <c r="BF247" s="167"/>
      <c r="BG247" s="167"/>
      <c r="BH247" s="167"/>
      <c r="BI247" s="167"/>
      <c r="BJ247" s="167"/>
      <c r="BK247" s="167"/>
      <c r="BL247" s="167"/>
      <c r="BM247" s="167"/>
      <c r="BN247" s="167"/>
      <c r="BO247" s="167"/>
      <c r="BP247" s="167"/>
      <c r="BQ247" s="167"/>
      <c r="BR247" s="167"/>
      <c r="BS247" s="167"/>
      <c r="BT247" s="167"/>
      <c r="BU247" s="167"/>
      <c r="BV247" s="167"/>
      <c r="BW247" s="167"/>
      <c r="BX247" s="167"/>
      <c r="BY247" s="167"/>
      <c r="BZ247" s="167"/>
      <c r="CA247" s="167"/>
      <c r="CB247" s="167"/>
      <c r="CC247" s="167"/>
      <c r="CD247" s="167"/>
      <c r="CE247" s="167"/>
      <c r="CF247" s="167"/>
      <c r="CG247" s="167"/>
      <c r="CH247" s="167"/>
      <c r="CI247" s="167"/>
      <c r="CJ247" s="167"/>
      <c r="CK247" s="167"/>
      <c r="CL247" s="167"/>
      <c r="CM247" s="167"/>
      <c r="CN247" s="167"/>
      <c r="CO247" s="167"/>
      <c r="CP247" s="167"/>
      <c r="CQ247" s="167"/>
      <c r="CR247" s="167"/>
      <c r="CS247" s="167"/>
      <c r="CT247" s="167"/>
      <c r="CU247" s="167"/>
      <c r="CV247" s="167"/>
      <c r="CW247" s="167"/>
      <c r="CX247" s="167"/>
      <c r="CY247" s="167"/>
      <c r="CZ247" s="167"/>
      <c r="DA247" s="167"/>
      <c r="DB247" s="167"/>
      <c r="DC247" s="167"/>
      <c r="DD247" s="167"/>
      <c r="DE247" s="167"/>
      <c r="DF247" s="167"/>
      <c r="DG247" s="167"/>
      <c r="DH247" s="167"/>
      <c r="DI247" s="167"/>
      <c r="DJ247" s="167"/>
      <c r="DK247" s="167"/>
      <c r="DL247" s="167"/>
      <c r="DM247" s="167"/>
      <c r="DN247" s="167"/>
      <c r="DO247" s="167"/>
      <c r="DP247" s="167"/>
      <c r="DQ247" s="167"/>
      <c r="DR247" s="167"/>
      <c r="DS247" s="167"/>
      <c r="DT247" s="167"/>
      <c r="DU247" s="167"/>
      <c r="DV247" s="167"/>
      <c r="DW247" s="167"/>
      <c r="DX247" s="167"/>
      <c r="DY247" s="167"/>
      <c r="DZ247" s="167"/>
      <c r="EA247" s="167"/>
      <c r="EB247" s="167"/>
      <c r="EC247" s="167"/>
      <c r="ED247" s="167"/>
      <c r="EE247" s="167"/>
      <c r="EF247" s="167"/>
      <c r="EG247" s="167"/>
      <c r="EH247" s="167"/>
      <c r="EI247" s="167"/>
      <c r="EJ247" s="167"/>
      <c r="EK247" s="167"/>
      <c r="EL247" s="167"/>
      <c r="EM247" s="167"/>
      <c r="EN247" s="167"/>
      <c r="EO247" s="167"/>
      <c r="EP247" s="167"/>
      <c r="EQ247" s="167"/>
      <c r="ER247" s="167"/>
      <c r="ES247" s="167"/>
      <c r="ET247" s="167"/>
      <c r="EU247" s="167"/>
      <c r="EV247" s="167"/>
      <c r="EW247" s="167"/>
      <c r="EX247" s="167"/>
      <c r="EY247" s="167"/>
      <c r="EZ247" s="167"/>
      <c r="FA247" s="167"/>
      <c r="FB247" s="167"/>
      <c r="FC247" s="167"/>
    </row>
    <row r="248" spans="2:159" s="292" customFormat="1" x14ac:dyDescent="0.2">
      <c r="B248" s="293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7"/>
      <c r="Z248" s="167"/>
      <c r="AA248" s="167"/>
      <c r="AB248" s="167"/>
      <c r="AC248" s="167"/>
      <c r="AD248" s="167"/>
      <c r="AE248" s="167"/>
      <c r="AF248" s="167"/>
      <c r="AG248" s="167"/>
      <c r="AH248" s="167"/>
      <c r="AI248" s="167"/>
      <c r="AJ248" s="167"/>
      <c r="AK248" s="167"/>
      <c r="AL248" s="167"/>
      <c r="AM248" s="167"/>
      <c r="AN248" s="167"/>
      <c r="AO248" s="167"/>
      <c r="AP248" s="167"/>
      <c r="AQ248" s="167"/>
      <c r="AR248" s="167"/>
      <c r="AS248" s="167"/>
      <c r="AT248" s="167"/>
      <c r="AU248" s="167"/>
      <c r="AV248" s="167"/>
      <c r="AW248" s="167"/>
      <c r="AX248" s="167"/>
      <c r="AY248" s="167"/>
      <c r="AZ248" s="167"/>
      <c r="BA248" s="167"/>
      <c r="BB248" s="167"/>
      <c r="BC248" s="167"/>
      <c r="BD248" s="167"/>
      <c r="BE248" s="167"/>
      <c r="BF248" s="167"/>
      <c r="BG248" s="167"/>
      <c r="BH248" s="167"/>
      <c r="BI248" s="167"/>
      <c r="BJ248" s="167"/>
      <c r="BK248" s="167"/>
      <c r="BL248" s="167"/>
      <c r="BM248" s="167"/>
      <c r="BN248" s="167"/>
      <c r="BO248" s="167"/>
      <c r="BP248" s="167"/>
      <c r="BQ248" s="167"/>
      <c r="BR248" s="167"/>
      <c r="BS248" s="167"/>
      <c r="BT248" s="167"/>
      <c r="BU248" s="167"/>
      <c r="BV248" s="167"/>
      <c r="BW248" s="167"/>
      <c r="BX248" s="167"/>
      <c r="BY248" s="167"/>
      <c r="BZ248" s="167"/>
      <c r="CA248" s="167"/>
      <c r="CB248" s="167"/>
      <c r="CC248" s="167"/>
      <c r="CD248" s="167"/>
      <c r="CE248" s="167"/>
      <c r="CF248" s="167"/>
      <c r="CG248" s="167"/>
      <c r="CH248" s="167"/>
      <c r="CI248" s="167"/>
      <c r="CJ248" s="167"/>
      <c r="CK248" s="167"/>
      <c r="CL248" s="167"/>
      <c r="CM248" s="167"/>
      <c r="CN248" s="167"/>
      <c r="CO248" s="167"/>
      <c r="CP248" s="167"/>
      <c r="CQ248" s="167"/>
      <c r="CR248" s="167"/>
      <c r="CS248" s="167"/>
      <c r="CT248" s="167"/>
      <c r="CU248" s="167"/>
      <c r="CV248" s="167"/>
      <c r="CW248" s="167"/>
      <c r="CX248" s="167"/>
      <c r="CY248" s="167"/>
      <c r="CZ248" s="167"/>
      <c r="DA248" s="167"/>
      <c r="DB248" s="167"/>
      <c r="DC248" s="167"/>
      <c r="DD248" s="167"/>
      <c r="DE248" s="167"/>
      <c r="DF248" s="167"/>
      <c r="DG248" s="167"/>
      <c r="DH248" s="167"/>
      <c r="DI248" s="167"/>
      <c r="DJ248" s="167"/>
      <c r="DK248" s="167"/>
      <c r="DL248" s="167"/>
      <c r="DM248" s="167"/>
      <c r="DN248" s="167"/>
      <c r="DO248" s="167"/>
      <c r="DP248" s="167"/>
      <c r="DQ248" s="167"/>
      <c r="DR248" s="167"/>
      <c r="DS248" s="167"/>
      <c r="DT248" s="167"/>
      <c r="DU248" s="167"/>
      <c r="DV248" s="167"/>
      <c r="DW248" s="167"/>
      <c r="DX248" s="167"/>
      <c r="DY248" s="167"/>
      <c r="DZ248" s="167"/>
      <c r="EA248" s="167"/>
      <c r="EB248" s="167"/>
      <c r="EC248" s="167"/>
      <c r="ED248" s="167"/>
      <c r="EE248" s="167"/>
      <c r="EF248" s="167"/>
      <c r="EG248" s="167"/>
      <c r="EH248" s="167"/>
      <c r="EI248" s="167"/>
      <c r="EJ248" s="167"/>
      <c r="EK248" s="167"/>
      <c r="EL248" s="167"/>
      <c r="EM248" s="167"/>
      <c r="EN248" s="167"/>
      <c r="EO248" s="167"/>
      <c r="EP248" s="167"/>
      <c r="EQ248" s="167"/>
      <c r="ER248" s="167"/>
      <c r="ES248" s="167"/>
      <c r="ET248" s="167"/>
      <c r="EU248" s="167"/>
      <c r="EV248" s="167"/>
      <c r="EW248" s="167"/>
      <c r="EX248" s="167"/>
      <c r="EY248" s="167"/>
      <c r="EZ248" s="167"/>
      <c r="FA248" s="167"/>
      <c r="FB248" s="167"/>
      <c r="FC248" s="167"/>
    </row>
    <row r="249" spans="2:159" s="292" customFormat="1" x14ac:dyDescent="0.2">
      <c r="B249" s="293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  <c r="AD249" s="167"/>
      <c r="AE249" s="167"/>
      <c r="AF249" s="167"/>
      <c r="AG249" s="167"/>
      <c r="AH249" s="167"/>
      <c r="AI249" s="167"/>
      <c r="AJ249" s="167"/>
      <c r="AK249" s="167"/>
      <c r="AL249" s="167"/>
      <c r="AM249" s="167"/>
      <c r="AN249" s="167"/>
      <c r="AO249" s="167"/>
      <c r="AP249" s="167"/>
      <c r="AQ249" s="167"/>
      <c r="AR249" s="167"/>
      <c r="AS249" s="167"/>
      <c r="AT249" s="167"/>
      <c r="AU249" s="167"/>
      <c r="AV249" s="167"/>
      <c r="AW249" s="167"/>
      <c r="AX249" s="167"/>
      <c r="AY249" s="167"/>
      <c r="AZ249" s="167"/>
      <c r="BA249" s="167"/>
      <c r="BB249" s="167"/>
      <c r="BC249" s="167"/>
      <c r="BD249" s="167"/>
      <c r="BE249" s="167"/>
      <c r="BF249" s="167"/>
      <c r="BG249" s="167"/>
      <c r="BH249" s="167"/>
      <c r="BI249" s="167"/>
      <c r="BJ249" s="167"/>
      <c r="BK249" s="167"/>
      <c r="BL249" s="167"/>
      <c r="BM249" s="167"/>
      <c r="BN249" s="167"/>
      <c r="BO249" s="167"/>
      <c r="BP249" s="167"/>
      <c r="BQ249" s="167"/>
      <c r="BR249" s="167"/>
      <c r="BS249" s="167"/>
      <c r="BT249" s="167"/>
      <c r="BU249" s="167"/>
      <c r="BV249" s="167"/>
      <c r="BW249" s="167"/>
      <c r="BX249" s="167"/>
      <c r="BY249" s="167"/>
      <c r="BZ249" s="167"/>
      <c r="CA249" s="167"/>
      <c r="CB249" s="167"/>
      <c r="CC249" s="167"/>
      <c r="CD249" s="167"/>
      <c r="CE249" s="167"/>
      <c r="CF249" s="167"/>
      <c r="CG249" s="167"/>
      <c r="CH249" s="167"/>
      <c r="CI249" s="167"/>
      <c r="CJ249" s="167"/>
      <c r="CK249" s="167"/>
      <c r="CL249" s="167"/>
      <c r="CM249" s="167"/>
      <c r="CN249" s="167"/>
      <c r="CO249" s="167"/>
      <c r="CP249" s="167"/>
      <c r="CQ249" s="167"/>
      <c r="CR249" s="167"/>
      <c r="CS249" s="167"/>
      <c r="CT249" s="167"/>
      <c r="CU249" s="167"/>
      <c r="CV249" s="167"/>
      <c r="CW249" s="167"/>
      <c r="CX249" s="167"/>
      <c r="CY249" s="167"/>
      <c r="CZ249" s="167"/>
      <c r="DA249" s="167"/>
      <c r="DB249" s="167"/>
      <c r="DC249" s="167"/>
      <c r="DD249" s="167"/>
      <c r="DE249" s="167"/>
      <c r="DF249" s="167"/>
      <c r="DG249" s="167"/>
      <c r="DH249" s="167"/>
      <c r="DI249" s="167"/>
      <c r="DJ249" s="167"/>
      <c r="DK249" s="167"/>
      <c r="DL249" s="167"/>
      <c r="DM249" s="167"/>
      <c r="DN249" s="167"/>
      <c r="DO249" s="167"/>
      <c r="DP249" s="167"/>
      <c r="DQ249" s="167"/>
      <c r="DR249" s="167"/>
      <c r="DS249" s="167"/>
      <c r="DT249" s="167"/>
      <c r="DU249" s="167"/>
      <c r="DV249" s="167"/>
      <c r="DW249" s="167"/>
      <c r="DX249" s="167"/>
      <c r="DY249" s="167"/>
      <c r="DZ249" s="167"/>
      <c r="EA249" s="167"/>
      <c r="EB249" s="167"/>
      <c r="EC249" s="167"/>
      <c r="ED249" s="167"/>
      <c r="EE249" s="167"/>
      <c r="EF249" s="167"/>
      <c r="EG249" s="167"/>
      <c r="EH249" s="167"/>
      <c r="EI249" s="167"/>
      <c r="EJ249" s="167"/>
      <c r="EK249" s="167"/>
      <c r="EL249" s="167"/>
      <c r="EM249" s="167"/>
      <c r="EN249" s="167"/>
      <c r="EO249" s="167"/>
      <c r="EP249" s="167"/>
      <c r="EQ249" s="167"/>
      <c r="ER249" s="167"/>
      <c r="ES249" s="167"/>
      <c r="ET249" s="167"/>
      <c r="EU249" s="167"/>
      <c r="EV249" s="167"/>
      <c r="EW249" s="167"/>
      <c r="EX249" s="167"/>
      <c r="EY249" s="167"/>
      <c r="EZ249" s="167"/>
      <c r="FA249" s="167"/>
      <c r="FB249" s="167"/>
      <c r="FC249" s="167"/>
    </row>
    <row r="250" spans="2:159" s="292" customFormat="1" x14ac:dyDescent="0.2">
      <c r="B250" s="293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  <c r="AC250" s="167"/>
      <c r="AD250" s="167"/>
      <c r="AE250" s="167"/>
      <c r="AF250" s="167"/>
      <c r="AG250" s="167"/>
      <c r="AH250" s="167"/>
      <c r="AI250" s="167"/>
      <c r="AJ250" s="167"/>
      <c r="AK250" s="167"/>
      <c r="AL250" s="167"/>
      <c r="AM250" s="167"/>
      <c r="AN250" s="167"/>
      <c r="AO250" s="167"/>
      <c r="AP250" s="167"/>
      <c r="AQ250" s="167"/>
      <c r="AR250" s="167"/>
      <c r="AS250" s="167"/>
      <c r="AT250" s="167"/>
      <c r="AU250" s="167"/>
      <c r="AV250" s="167"/>
      <c r="AW250" s="167"/>
      <c r="AX250" s="167"/>
      <c r="AY250" s="167"/>
      <c r="AZ250" s="167"/>
      <c r="BA250" s="167"/>
      <c r="BB250" s="167"/>
      <c r="BC250" s="167"/>
      <c r="BD250" s="167"/>
      <c r="BE250" s="167"/>
      <c r="BF250" s="167"/>
      <c r="BG250" s="167"/>
      <c r="BH250" s="167"/>
      <c r="BI250" s="167"/>
      <c r="BJ250" s="167"/>
      <c r="BK250" s="167"/>
      <c r="BL250" s="167"/>
      <c r="BM250" s="167"/>
      <c r="BN250" s="167"/>
      <c r="BO250" s="167"/>
      <c r="BP250" s="167"/>
      <c r="BQ250" s="167"/>
      <c r="BR250" s="167"/>
      <c r="BS250" s="167"/>
      <c r="BT250" s="167"/>
      <c r="BU250" s="167"/>
      <c r="BV250" s="167"/>
      <c r="BW250" s="167"/>
      <c r="BX250" s="167"/>
      <c r="BY250" s="167"/>
      <c r="BZ250" s="167"/>
      <c r="CA250" s="167"/>
      <c r="CB250" s="167"/>
      <c r="CC250" s="167"/>
      <c r="CD250" s="167"/>
      <c r="CE250" s="167"/>
      <c r="CF250" s="167"/>
      <c r="CG250" s="167"/>
      <c r="CH250" s="167"/>
      <c r="CI250" s="167"/>
      <c r="CJ250" s="167"/>
      <c r="CK250" s="167"/>
      <c r="CL250" s="167"/>
      <c r="CM250" s="167"/>
      <c r="CN250" s="167"/>
      <c r="CO250" s="167"/>
      <c r="CP250" s="167"/>
      <c r="CQ250" s="167"/>
      <c r="CR250" s="167"/>
      <c r="CS250" s="167"/>
      <c r="CT250" s="167"/>
      <c r="CU250" s="167"/>
      <c r="CV250" s="167"/>
      <c r="CW250" s="167"/>
      <c r="CX250" s="167"/>
      <c r="CY250" s="167"/>
      <c r="CZ250" s="167"/>
      <c r="DA250" s="167"/>
      <c r="DB250" s="167"/>
      <c r="DC250" s="167"/>
      <c r="DD250" s="167"/>
      <c r="DE250" s="167"/>
      <c r="DF250" s="167"/>
      <c r="DG250" s="167"/>
      <c r="DH250" s="167"/>
      <c r="DI250" s="167"/>
      <c r="DJ250" s="167"/>
      <c r="DK250" s="167"/>
      <c r="DL250" s="167"/>
      <c r="DM250" s="167"/>
      <c r="DN250" s="167"/>
      <c r="DO250" s="167"/>
      <c r="DP250" s="167"/>
      <c r="DQ250" s="167"/>
      <c r="DR250" s="167"/>
      <c r="DS250" s="167"/>
      <c r="DT250" s="167"/>
      <c r="DU250" s="167"/>
      <c r="DV250" s="167"/>
      <c r="DW250" s="167"/>
      <c r="DX250" s="167"/>
      <c r="DY250" s="167"/>
      <c r="DZ250" s="167"/>
      <c r="EA250" s="167"/>
      <c r="EB250" s="167"/>
      <c r="EC250" s="167"/>
      <c r="ED250" s="167"/>
      <c r="EE250" s="167"/>
      <c r="EF250" s="167"/>
      <c r="EG250" s="167"/>
      <c r="EH250" s="167"/>
      <c r="EI250" s="167"/>
      <c r="EJ250" s="167"/>
      <c r="EK250" s="167"/>
      <c r="EL250" s="167"/>
      <c r="EM250" s="167"/>
      <c r="EN250" s="167"/>
      <c r="EO250" s="167"/>
      <c r="EP250" s="167"/>
      <c r="EQ250" s="167"/>
      <c r="ER250" s="167"/>
      <c r="ES250" s="167"/>
      <c r="ET250" s="167"/>
      <c r="EU250" s="167"/>
      <c r="EV250" s="167"/>
      <c r="EW250" s="167"/>
      <c r="EX250" s="167"/>
      <c r="EY250" s="167"/>
      <c r="EZ250" s="167"/>
      <c r="FA250" s="167"/>
      <c r="FB250" s="167"/>
      <c r="FC250" s="167"/>
    </row>
    <row r="251" spans="2:159" s="292" customFormat="1" x14ac:dyDescent="0.2">
      <c r="B251" s="293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67"/>
      <c r="AI251" s="167"/>
      <c r="AJ251" s="167"/>
      <c r="AK251" s="167"/>
      <c r="AL251" s="167"/>
      <c r="AM251" s="167"/>
      <c r="AN251" s="167"/>
      <c r="AO251" s="167"/>
      <c r="AP251" s="167"/>
      <c r="AQ251" s="167"/>
      <c r="AR251" s="167"/>
      <c r="AS251" s="167"/>
      <c r="AT251" s="167"/>
      <c r="AU251" s="167"/>
      <c r="AV251" s="167"/>
      <c r="AW251" s="167"/>
      <c r="AX251" s="167"/>
      <c r="AY251" s="167"/>
      <c r="AZ251" s="167"/>
      <c r="BA251" s="167"/>
      <c r="BB251" s="167"/>
      <c r="BC251" s="167"/>
      <c r="BD251" s="167"/>
      <c r="BE251" s="167"/>
      <c r="BF251" s="167"/>
      <c r="BG251" s="167"/>
      <c r="BH251" s="167"/>
      <c r="BI251" s="167"/>
      <c r="BJ251" s="167"/>
      <c r="BK251" s="167"/>
      <c r="BL251" s="167"/>
      <c r="BM251" s="167"/>
      <c r="BN251" s="167"/>
      <c r="BO251" s="167"/>
      <c r="BP251" s="167"/>
      <c r="BQ251" s="167"/>
      <c r="BR251" s="167"/>
      <c r="BS251" s="167"/>
      <c r="BT251" s="167"/>
      <c r="BU251" s="167"/>
      <c r="BV251" s="167"/>
      <c r="BW251" s="167"/>
      <c r="BX251" s="167"/>
      <c r="BY251" s="167"/>
      <c r="BZ251" s="167"/>
      <c r="CA251" s="167"/>
      <c r="CB251" s="167"/>
      <c r="CC251" s="167"/>
      <c r="CD251" s="167"/>
      <c r="CE251" s="167"/>
      <c r="CF251" s="167"/>
      <c r="CG251" s="167"/>
      <c r="CH251" s="167"/>
      <c r="CI251" s="167"/>
      <c r="CJ251" s="167"/>
      <c r="CK251" s="167"/>
      <c r="CL251" s="167"/>
      <c r="CM251" s="167"/>
      <c r="CN251" s="167"/>
      <c r="CO251" s="167"/>
      <c r="CP251" s="167"/>
      <c r="CQ251" s="167"/>
      <c r="CR251" s="167"/>
      <c r="CS251" s="167"/>
      <c r="CT251" s="167"/>
      <c r="CU251" s="167"/>
      <c r="CV251" s="167"/>
      <c r="CW251" s="167"/>
      <c r="CX251" s="167"/>
      <c r="CY251" s="167"/>
      <c r="CZ251" s="167"/>
      <c r="DA251" s="167"/>
      <c r="DB251" s="167"/>
      <c r="DC251" s="167"/>
      <c r="DD251" s="167"/>
      <c r="DE251" s="167"/>
      <c r="DF251" s="167"/>
      <c r="DG251" s="167"/>
      <c r="DH251" s="167"/>
      <c r="DI251" s="167"/>
      <c r="DJ251" s="167"/>
      <c r="DK251" s="167"/>
      <c r="DL251" s="167"/>
      <c r="DM251" s="167"/>
      <c r="DN251" s="167"/>
      <c r="DO251" s="167"/>
      <c r="DP251" s="167"/>
      <c r="DQ251" s="167"/>
      <c r="DR251" s="167"/>
      <c r="DS251" s="167"/>
      <c r="DT251" s="167"/>
      <c r="DU251" s="167"/>
      <c r="DV251" s="167"/>
      <c r="DW251" s="167"/>
      <c r="DX251" s="167"/>
      <c r="DY251" s="167"/>
      <c r="DZ251" s="167"/>
      <c r="EA251" s="167"/>
      <c r="EB251" s="167"/>
      <c r="EC251" s="167"/>
      <c r="ED251" s="167"/>
      <c r="EE251" s="167"/>
      <c r="EF251" s="167"/>
      <c r="EG251" s="167"/>
      <c r="EH251" s="167"/>
      <c r="EI251" s="167"/>
      <c r="EJ251" s="167"/>
      <c r="EK251" s="167"/>
      <c r="EL251" s="167"/>
      <c r="EM251" s="167"/>
      <c r="EN251" s="167"/>
      <c r="EO251" s="167"/>
      <c r="EP251" s="167"/>
      <c r="EQ251" s="167"/>
      <c r="ER251" s="167"/>
      <c r="ES251" s="167"/>
      <c r="ET251" s="167"/>
      <c r="EU251" s="167"/>
      <c r="EV251" s="167"/>
      <c r="EW251" s="167"/>
      <c r="EX251" s="167"/>
      <c r="EY251" s="167"/>
      <c r="EZ251" s="167"/>
      <c r="FA251" s="167"/>
      <c r="FB251" s="167"/>
      <c r="FC251" s="167"/>
    </row>
    <row r="252" spans="2:159" s="292" customFormat="1" x14ac:dyDescent="0.2">
      <c r="B252" s="293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7"/>
      <c r="Z252" s="167"/>
      <c r="AA252" s="167"/>
      <c r="AB252" s="167"/>
      <c r="AC252" s="167"/>
      <c r="AD252" s="167"/>
      <c r="AE252" s="167"/>
      <c r="AF252" s="167"/>
      <c r="AG252" s="167"/>
      <c r="AH252" s="167"/>
      <c r="AI252" s="167"/>
      <c r="AJ252" s="167"/>
      <c r="AK252" s="167"/>
      <c r="AL252" s="167"/>
      <c r="AM252" s="167"/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7"/>
      <c r="BR252" s="167"/>
      <c r="BS252" s="167"/>
      <c r="BT252" s="167"/>
      <c r="BU252" s="167"/>
      <c r="BV252" s="167"/>
      <c r="BW252" s="167"/>
      <c r="BX252" s="167"/>
      <c r="BY252" s="167"/>
      <c r="BZ252" s="167"/>
      <c r="CA252" s="167"/>
      <c r="CB252" s="167"/>
      <c r="CC252" s="167"/>
      <c r="CD252" s="167"/>
      <c r="CE252" s="167"/>
      <c r="CF252" s="167"/>
      <c r="CG252" s="167"/>
      <c r="CH252" s="167"/>
      <c r="CI252" s="167"/>
      <c r="CJ252" s="167"/>
      <c r="CK252" s="167"/>
      <c r="CL252" s="167"/>
      <c r="CM252" s="167"/>
      <c r="CN252" s="167"/>
      <c r="CO252" s="167"/>
      <c r="CP252" s="167"/>
      <c r="CQ252" s="167"/>
      <c r="CR252" s="167"/>
      <c r="CS252" s="167"/>
      <c r="CT252" s="167"/>
      <c r="CU252" s="167"/>
      <c r="CV252" s="167"/>
      <c r="CW252" s="167"/>
      <c r="CX252" s="167"/>
      <c r="CY252" s="167"/>
      <c r="CZ252" s="167"/>
      <c r="DA252" s="167"/>
      <c r="DB252" s="167"/>
      <c r="DC252" s="167"/>
      <c r="DD252" s="167"/>
      <c r="DE252" s="167"/>
      <c r="DF252" s="167"/>
      <c r="DG252" s="167"/>
      <c r="DH252" s="167"/>
      <c r="DI252" s="167"/>
      <c r="DJ252" s="167"/>
      <c r="DK252" s="167"/>
      <c r="DL252" s="167"/>
      <c r="DM252" s="167"/>
      <c r="DN252" s="167"/>
      <c r="DO252" s="167"/>
      <c r="DP252" s="167"/>
      <c r="DQ252" s="167"/>
      <c r="DR252" s="167"/>
      <c r="DS252" s="167"/>
      <c r="DT252" s="167"/>
      <c r="DU252" s="167"/>
      <c r="DV252" s="167"/>
      <c r="DW252" s="167"/>
      <c r="DX252" s="167"/>
      <c r="DY252" s="167"/>
      <c r="DZ252" s="167"/>
      <c r="EA252" s="167"/>
      <c r="EB252" s="167"/>
      <c r="EC252" s="167"/>
      <c r="ED252" s="167"/>
      <c r="EE252" s="167"/>
      <c r="EF252" s="167"/>
      <c r="EG252" s="167"/>
      <c r="EH252" s="167"/>
      <c r="EI252" s="167"/>
      <c r="EJ252" s="167"/>
      <c r="EK252" s="167"/>
      <c r="EL252" s="167"/>
      <c r="EM252" s="167"/>
      <c r="EN252" s="167"/>
      <c r="EO252" s="167"/>
      <c r="EP252" s="167"/>
      <c r="EQ252" s="167"/>
      <c r="ER252" s="167"/>
      <c r="ES252" s="167"/>
      <c r="ET252" s="167"/>
      <c r="EU252" s="167"/>
      <c r="EV252" s="167"/>
      <c r="EW252" s="167"/>
      <c r="EX252" s="167"/>
      <c r="EY252" s="167"/>
      <c r="EZ252" s="167"/>
      <c r="FA252" s="167"/>
      <c r="FB252" s="167"/>
      <c r="FC252" s="167"/>
    </row>
    <row r="253" spans="2:159" s="292" customFormat="1" x14ac:dyDescent="0.2">
      <c r="B253" s="293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  <c r="AI253" s="167"/>
      <c r="AJ253" s="167"/>
      <c r="AK253" s="167"/>
      <c r="AL253" s="167"/>
      <c r="AM253" s="167"/>
      <c r="AN253" s="167"/>
      <c r="AO253" s="167"/>
      <c r="AP253" s="167"/>
      <c r="AQ253" s="167"/>
      <c r="AR253" s="167"/>
      <c r="AS253" s="167"/>
      <c r="AT253" s="167"/>
      <c r="AU253" s="167"/>
      <c r="AV253" s="167"/>
      <c r="AW253" s="167"/>
      <c r="AX253" s="167"/>
      <c r="AY253" s="167"/>
      <c r="AZ253" s="167"/>
      <c r="BA253" s="167"/>
      <c r="BB253" s="167"/>
      <c r="BC253" s="167"/>
      <c r="BD253" s="167"/>
      <c r="BE253" s="167"/>
      <c r="BF253" s="167"/>
      <c r="BG253" s="167"/>
      <c r="BH253" s="167"/>
      <c r="BI253" s="167"/>
      <c r="BJ253" s="167"/>
      <c r="BK253" s="167"/>
      <c r="BL253" s="167"/>
      <c r="BM253" s="167"/>
      <c r="BN253" s="167"/>
      <c r="BO253" s="167"/>
      <c r="BP253" s="167"/>
      <c r="BQ253" s="167"/>
      <c r="BR253" s="167"/>
      <c r="BS253" s="167"/>
      <c r="BT253" s="167"/>
      <c r="BU253" s="167"/>
      <c r="BV253" s="167"/>
      <c r="BW253" s="167"/>
      <c r="BX253" s="167"/>
      <c r="BY253" s="167"/>
      <c r="BZ253" s="167"/>
      <c r="CA253" s="167"/>
      <c r="CB253" s="167"/>
      <c r="CC253" s="167"/>
      <c r="CD253" s="167"/>
      <c r="CE253" s="167"/>
      <c r="CF253" s="167"/>
      <c r="CG253" s="167"/>
      <c r="CH253" s="167"/>
      <c r="CI253" s="167"/>
      <c r="CJ253" s="167"/>
      <c r="CK253" s="167"/>
      <c r="CL253" s="167"/>
      <c r="CM253" s="167"/>
      <c r="CN253" s="167"/>
      <c r="CO253" s="167"/>
      <c r="CP253" s="167"/>
      <c r="CQ253" s="167"/>
      <c r="CR253" s="167"/>
      <c r="CS253" s="167"/>
      <c r="CT253" s="167"/>
      <c r="CU253" s="167"/>
      <c r="CV253" s="167"/>
      <c r="CW253" s="167"/>
      <c r="CX253" s="167"/>
      <c r="CY253" s="167"/>
      <c r="CZ253" s="167"/>
      <c r="DA253" s="167"/>
      <c r="DB253" s="167"/>
      <c r="DC253" s="167"/>
      <c r="DD253" s="167"/>
      <c r="DE253" s="167"/>
      <c r="DF253" s="167"/>
      <c r="DG253" s="167"/>
      <c r="DH253" s="167"/>
      <c r="DI253" s="167"/>
      <c r="DJ253" s="167"/>
      <c r="DK253" s="167"/>
      <c r="DL253" s="167"/>
      <c r="DM253" s="167"/>
      <c r="DN253" s="167"/>
      <c r="DO253" s="167"/>
      <c r="DP253" s="167"/>
      <c r="DQ253" s="167"/>
      <c r="DR253" s="167"/>
      <c r="DS253" s="167"/>
      <c r="DT253" s="167"/>
      <c r="DU253" s="167"/>
      <c r="DV253" s="167"/>
      <c r="DW253" s="167"/>
      <c r="DX253" s="167"/>
      <c r="DY253" s="167"/>
      <c r="DZ253" s="167"/>
      <c r="EA253" s="167"/>
      <c r="EB253" s="167"/>
      <c r="EC253" s="167"/>
      <c r="ED253" s="167"/>
      <c r="EE253" s="167"/>
      <c r="EF253" s="167"/>
      <c r="EG253" s="167"/>
      <c r="EH253" s="167"/>
      <c r="EI253" s="167"/>
      <c r="EJ253" s="167"/>
      <c r="EK253" s="167"/>
      <c r="EL253" s="167"/>
      <c r="EM253" s="167"/>
      <c r="EN253" s="167"/>
      <c r="EO253" s="167"/>
      <c r="EP253" s="167"/>
      <c r="EQ253" s="167"/>
      <c r="ER253" s="167"/>
      <c r="ES253" s="167"/>
      <c r="ET253" s="167"/>
      <c r="EU253" s="167"/>
      <c r="EV253" s="167"/>
      <c r="EW253" s="167"/>
      <c r="EX253" s="167"/>
      <c r="EY253" s="167"/>
      <c r="EZ253" s="167"/>
      <c r="FA253" s="167"/>
      <c r="FB253" s="167"/>
      <c r="FC253" s="167"/>
    </row>
    <row r="254" spans="2:159" s="292" customFormat="1" x14ac:dyDescent="0.2">
      <c r="B254" s="293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7"/>
      <c r="Z254" s="167"/>
      <c r="AA254" s="167"/>
      <c r="AB254" s="167"/>
      <c r="AC254" s="167"/>
      <c r="AD254" s="167"/>
      <c r="AE254" s="167"/>
      <c r="AF254" s="167"/>
      <c r="AG254" s="167"/>
      <c r="AH254" s="167"/>
      <c r="AI254" s="167"/>
      <c r="AJ254" s="167"/>
      <c r="AK254" s="167"/>
      <c r="AL254" s="167"/>
      <c r="AM254" s="167"/>
      <c r="AN254" s="167"/>
      <c r="AO254" s="167"/>
      <c r="AP254" s="167"/>
      <c r="AQ254" s="167"/>
      <c r="AR254" s="167"/>
      <c r="AS254" s="167"/>
      <c r="AT254" s="167"/>
      <c r="AU254" s="167"/>
      <c r="AV254" s="167"/>
      <c r="AW254" s="167"/>
      <c r="AX254" s="167"/>
      <c r="AY254" s="167"/>
      <c r="AZ254" s="167"/>
      <c r="BA254" s="167"/>
      <c r="BB254" s="167"/>
      <c r="BC254" s="167"/>
      <c r="BD254" s="167"/>
      <c r="BE254" s="167"/>
      <c r="BF254" s="167"/>
      <c r="BG254" s="167"/>
      <c r="BH254" s="167"/>
      <c r="BI254" s="167"/>
      <c r="BJ254" s="167"/>
      <c r="BK254" s="167"/>
      <c r="BL254" s="167"/>
      <c r="BM254" s="167"/>
      <c r="BN254" s="167"/>
      <c r="BO254" s="167"/>
      <c r="BP254" s="167"/>
      <c r="BQ254" s="167"/>
      <c r="BR254" s="167"/>
      <c r="BS254" s="167"/>
      <c r="BT254" s="167"/>
      <c r="BU254" s="167"/>
      <c r="BV254" s="167"/>
      <c r="BW254" s="167"/>
      <c r="BX254" s="167"/>
      <c r="BY254" s="167"/>
      <c r="BZ254" s="167"/>
      <c r="CA254" s="167"/>
      <c r="CB254" s="167"/>
      <c r="CC254" s="167"/>
      <c r="CD254" s="167"/>
      <c r="CE254" s="167"/>
      <c r="CF254" s="167"/>
      <c r="CG254" s="167"/>
      <c r="CH254" s="167"/>
      <c r="CI254" s="167"/>
      <c r="CJ254" s="167"/>
      <c r="CK254" s="167"/>
      <c r="CL254" s="167"/>
      <c r="CM254" s="167"/>
      <c r="CN254" s="167"/>
      <c r="CO254" s="167"/>
      <c r="CP254" s="167"/>
      <c r="CQ254" s="167"/>
      <c r="CR254" s="167"/>
      <c r="CS254" s="167"/>
      <c r="CT254" s="167"/>
      <c r="CU254" s="167"/>
      <c r="CV254" s="167"/>
      <c r="CW254" s="167"/>
      <c r="CX254" s="167"/>
      <c r="CY254" s="167"/>
      <c r="CZ254" s="167"/>
      <c r="DA254" s="167"/>
      <c r="DB254" s="167"/>
      <c r="DC254" s="167"/>
      <c r="DD254" s="167"/>
      <c r="DE254" s="167"/>
      <c r="DF254" s="167"/>
      <c r="DG254" s="167"/>
      <c r="DH254" s="167"/>
      <c r="DI254" s="167"/>
      <c r="DJ254" s="167"/>
      <c r="DK254" s="167"/>
      <c r="DL254" s="167"/>
      <c r="DM254" s="167"/>
      <c r="DN254" s="167"/>
      <c r="DO254" s="167"/>
      <c r="DP254" s="167"/>
      <c r="DQ254" s="167"/>
      <c r="DR254" s="167"/>
      <c r="DS254" s="167"/>
      <c r="DT254" s="167"/>
      <c r="DU254" s="167"/>
      <c r="DV254" s="167"/>
      <c r="DW254" s="167"/>
      <c r="DX254" s="167"/>
      <c r="DY254" s="167"/>
      <c r="DZ254" s="167"/>
      <c r="EA254" s="167"/>
      <c r="EB254" s="167"/>
      <c r="EC254" s="167"/>
      <c r="ED254" s="167"/>
      <c r="EE254" s="167"/>
      <c r="EF254" s="167"/>
      <c r="EG254" s="167"/>
      <c r="EH254" s="167"/>
      <c r="EI254" s="167"/>
      <c r="EJ254" s="167"/>
      <c r="EK254" s="167"/>
      <c r="EL254" s="167"/>
      <c r="EM254" s="167"/>
      <c r="EN254" s="167"/>
      <c r="EO254" s="167"/>
      <c r="EP254" s="167"/>
      <c r="EQ254" s="167"/>
      <c r="ER254" s="167"/>
      <c r="ES254" s="167"/>
      <c r="ET254" s="167"/>
      <c r="EU254" s="167"/>
      <c r="EV254" s="167"/>
      <c r="EW254" s="167"/>
      <c r="EX254" s="167"/>
      <c r="EY254" s="167"/>
      <c r="EZ254" s="167"/>
      <c r="FA254" s="167"/>
      <c r="FB254" s="167"/>
      <c r="FC254" s="167"/>
    </row>
    <row r="255" spans="2:159" s="292" customFormat="1" x14ac:dyDescent="0.2">
      <c r="B255" s="293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  <c r="AD255" s="167"/>
      <c r="AE255" s="167"/>
      <c r="AF255" s="167"/>
      <c r="AG255" s="167"/>
      <c r="AH255" s="167"/>
      <c r="AI255" s="167"/>
      <c r="AJ255" s="167"/>
      <c r="AK255" s="167"/>
      <c r="AL255" s="167"/>
      <c r="AM255" s="167"/>
      <c r="AN255" s="167"/>
      <c r="AO255" s="167"/>
      <c r="AP255" s="167"/>
      <c r="AQ255" s="167"/>
      <c r="AR255" s="167"/>
      <c r="AS255" s="167"/>
      <c r="AT255" s="167"/>
      <c r="AU255" s="167"/>
      <c r="AV255" s="167"/>
      <c r="AW255" s="167"/>
      <c r="AX255" s="167"/>
      <c r="AY255" s="167"/>
      <c r="AZ255" s="167"/>
      <c r="BA255" s="167"/>
      <c r="BB255" s="167"/>
      <c r="BC255" s="167"/>
      <c r="BD255" s="167"/>
      <c r="BE255" s="167"/>
      <c r="BF255" s="167"/>
      <c r="BG255" s="167"/>
      <c r="BH255" s="167"/>
      <c r="BI255" s="167"/>
      <c r="BJ255" s="167"/>
      <c r="BK255" s="167"/>
      <c r="BL255" s="167"/>
      <c r="BM255" s="167"/>
      <c r="BN255" s="167"/>
      <c r="BO255" s="167"/>
      <c r="BP255" s="167"/>
      <c r="BQ255" s="167"/>
      <c r="BR255" s="167"/>
      <c r="BS255" s="167"/>
      <c r="BT255" s="167"/>
      <c r="BU255" s="167"/>
      <c r="BV255" s="167"/>
      <c r="BW255" s="167"/>
      <c r="BX255" s="167"/>
      <c r="BY255" s="167"/>
      <c r="BZ255" s="167"/>
      <c r="CA255" s="167"/>
      <c r="CB255" s="167"/>
      <c r="CC255" s="167"/>
      <c r="CD255" s="167"/>
      <c r="CE255" s="167"/>
      <c r="CF255" s="167"/>
      <c r="CG255" s="167"/>
      <c r="CH255" s="167"/>
      <c r="CI255" s="167"/>
      <c r="CJ255" s="167"/>
      <c r="CK255" s="167"/>
      <c r="CL255" s="167"/>
      <c r="CM255" s="167"/>
      <c r="CN255" s="167"/>
      <c r="CO255" s="167"/>
      <c r="CP255" s="167"/>
      <c r="CQ255" s="167"/>
      <c r="CR255" s="167"/>
      <c r="CS255" s="167"/>
      <c r="CT255" s="167"/>
      <c r="CU255" s="167"/>
      <c r="CV255" s="167"/>
      <c r="CW255" s="167"/>
      <c r="CX255" s="167"/>
      <c r="CY255" s="167"/>
      <c r="CZ255" s="167"/>
      <c r="DA255" s="167"/>
      <c r="DB255" s="167"/>
      <c r="DC255" s="167"/>
      <c r="DD255" s="167"/>
      <c r="DE255" s="167"/>
      <c r="DF255" s="167"/>
      <c r="DG255" s="167"/>
      <c r="DH255" s="167"/>
      <c r="DI255" s="167"/>
      <c r="DJ255" s="167"/>
      <c r="DK255" s="167"/>
      <c r="DL255" s="167"/>
      <c r="DM255" s="167"/>
      <c r="DN255" s="167"/>
      <c r="DO255" s="167"/>
      <c r="DP255" s="167"/>
      <c r="DQ255" s="167"/>
      <c r="DR255" s="167"/>
      <c r="DS255" s="167"/>
      <c r="DT255" s="167"/>
      <c r="DU255" s="167"/>
      <c r="DV255" s="167"/>
      <c r="DW255" s="167"/>
      <c r="DX255" s="167"/>
      <c r="DY255" s="167"/>
      <c r="DZ255" s="167"/>
      <c r="EA255" s="167"/>
      <c r="EB255" s="167"/>
      <c r="EC255" s="167"/>
      <c r="ED255" s="167"/>
      <c r="EE255" s="167"/>
      <c r="EF255" s="167"/>
      <c r="EG255" s="167"/>
      <c r="EH255" s="167"/>
      <c r="EI255" s="167"/>
      <c r="EJ255" s="167"/>
      <c r="EK255" s="167"/>
      <c r="EL255" s="167"/>
      <c r="EM255" s="167"/>
      <c r="EN255" s="167"/>
      <c r="EO255" s="167"/>
      <c r="EP255" s="167"/>
      <c r="EQ255" s="167"/>
      <c r="ER255" s="167"/>
      <c r="ES255" s="167"/>
      <c r="ET255" s="167"/>
      <c r="EU255" s="167"/>
      <c r="EV255" s="167"/>
      <c r="EW255" s="167"/>
      <c r="EX255" s="167"/>
      <c r="EY255" s="167"/>
      <c r="EZ255" s="167"/>
      <c r="FA255" s="167"/>
      <c r="FB255" s="167"/>
      <c r="FC255" s="167"/>
    </row>
    <row r="256" spans="2:159" s="292" customFormat="1" x14ac:dyDescent="0.2">
      <c r="B256" s="293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7"/>
      <c r="Z256" s="167"/>
      <c r="AA256" s="167"/>
      <c r="AB256" s="167"/>
      <c r="AC256" s="167"/>
      <c r="AD256" s="167"/>
      <c r="AE256" s="167"/>
      <c r="AF256" s="167"/>
      <c r="AG256" s="167"/>
      <c r="AH256" s="167"/>
      <c r="AI256" s="167"/>
      <c r="AJ256" s="167"/>
      <c r="AK256" s="167"/>
      <c r="AL256" s="167"/>
      <c r="AM256" s="167"/>
      <c r="AN256" s="167"/>
      <c r="AO256" s="167"/>
      <c r="AP256" s="167"/>
      <c r="AQ256" s="167"/>
      <c r="AR256" s="167"/>
      <c r="AS256" s="167"/>
      <c r="AT256" s="167"/>
      <c r="AU256" s="167"/>
      <c r="AV256" s="167"/>
      <c r="AW256" s="167"/>
      <c r="AX256" s="167"/>
      <c r="AY256" s="167"/>
      <c r="AZ256" s="167"/>
      <c r="BA256" s="167"/>
      <c r="BB256" s="167"/>
      <c r="BC256" s="167"/>
      <c r="BD256" s="167"/>
      <c r="BE256" s="167"/>
      <c r="BF256" s="167"/>
      <c r="BG256" s="167"/>
      <c r="BH256" s="167"/>
      <c r="BI256" s="167"/>
      <c r="BJ256" s="167"/>
      <c r="BK256" s="167"/>
      <c r="BL256" s="167"/>
      <c r="BM256" s="167"/>
      <c r="BN256" s="167"/>
      <c r="BO256" s="167"/>
      <c r="BP256" s="167"/>
      <c r="BQ256" s="167"/>
      <c r="BR256" s="167"/>
      <c r="BS256" s="167"/>
      <c r="BT256" s="167"/>
      <c r="BU256" s="167"/>
      <c r="BV256" s="167"/>
      <c r="BW256" s="167"/>
      <c r="BX256" s="167"/>
      <c r="BY256" s="167"/>
      <c r="BZ256" s="167"/>
      <c r="CA256" s="167"/>
      <c r="CB256" s="167"/>
      <c r="CC256" s="167"/>
      <c r="CD256" s="167"/>
      <c r="CE256" s="167"/>
      <c r="CF256" s="167"/>
      <c r="CG256" s="167"/>
      <c r="CH256" s="167"/>
      <c r="CI256" s="167"/>
      <c r="CJ256" s="167"/>
      <c r="CK256" s="167"/>
      <c r="CL256" s="167"/>
      <c r="CM256" s="167"/>
      <c r="CN256" s="167"/>
      <c r="CO256" s="167"/>
      <c r="CP256" s="167"/>
      <c r="CQ256" s="167"/>
      <c r="CR256" s="167"/>
      <c r="CS256" s="167"/>
      <c r="CT256" s="167"/>
      <c r="CU256" s="167"/>
      <c r="CV256" s="167"/>
      <c r="CW256" s="167"/>
      <c r="CX256" s="167"/>
      <c r="CY256" s="167"/>
      <c r="CZ256" s="167"/>
      <c r="DA256" s="167"/>
      <c r="DB256" s="167"/>
      <c r="DC256" s="167"/>
      <c r="DD256" s="167"/>
      <c r="DE256" s="167"/>
      <c r="DF256" s="167"/>
      <c r="DG256" s="167"/>
      <c r="DH256" s="167"/>
      <c r="DI256" s="167"/>
      <c r="DJ256" s="167"/>
      <c r="DK256" s="167"/>
      <c r="DL256" s="167"/>
      <c r="DM256" s="167"/>
      <c r="DN256" s="167"/>
      <c r="DO256" s="167"/>
      <c r="DP256" s="167"/>
      <c r="DQ256" s="167"/>
      <c r="DR256" s="167"/>
      <c r="DS256" s="167"/>
      <c r="DT256" s="167"/>
      <c r="DU256" s="167"/>
      <c r="DV256" s="167"/>
      <c r="DW256" s="167"/>
      <c r="DX256" s="167"/>
      <c r="DY256" s="167"/>
      <c r="DZ256" s="167"/>
      <c r="EA256" s="167"/>
      <c r="EB256" s="167"/>
      <c r="EC256" s="167"/>
      <c r="ED256" s="167"/>
      <c r="EE256" s="167"/>
      <c r="EF256" s="167"/>
      <c r="EG256" s="167"/>
      <c r="EH256" s="167"/>
      <c r="EI256" s="167"/>
      <c r="EJ256" s="167"/>
      <c r="EK256" s="167"/>
      <c r="EL256" s="167"/>
      <c r="EM256" s="167"/>
      <c r="EN256" s="167"/>
      <c r="EO256" s="167"/>
      <c r="EP256" s="167"/>
      <c r="EQ256" s="167"/>
      <c r="ER256" s="167"/>
      <c r="ES256" s="167"/>
      <c r="ET256" s="167"/>
      <c r="EU256" s="167"/>
      <c r="EV256" s="167"/>
      <c r="EW256" s="167"/>
      <c r="EX256" s="167"/>
      <c r="EY256" s="167"/>
      <c r="EZ256" s="167"/>
      <c r="FA256" s="167"/>
      <c r="FB256" s="167"/>
      <c r="FC256" s="167"/>
    </row>
    <row r="257" spans="2:159" s="292" customFormat="1" x14ac:dyDescent="0.2">
      <c r="B257" s="293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  <c r="AC257" s="167"/>
      <c r="AD257" s="167"/>
      <c r="AE257" s="167"/>
      <c r="AF257" s="167"/>
      <c r="AG257" s="167"/>
      <c r="AH257" s="167"/>
      <c r="AI257" s="167"/>
      <c r="AJ257" s="167"/>
      <c r="AK257" s="167"/>
      <c r="AL257" s="167"/>
      <c r="AM257" s="167"/>
      <c r="AN257" s="167"/>
      <c r="AO257" s="167"/>
      <c r="AP257" s="167"/>
      <c r="AQ257" s="167"/>
      <c r="AR257" s="167"/>
      <c r="AS257" s="167"/>
      <c r="AT257" s="167"/>
      <c r="AU257" s="167"/>
      <c r="AV257" s="167"/>
      <c r="AW257" s="167"/>
      <c r="AX257" s="167"/>
      <c r="AY257" s="167"/>
      <c r="AZ257" s="167"/>
      <c r="BA257" s="167"/>
      <c r="BB257" s="167"/>
      <c r="BC257" s="167"/>
      <c r="BD257" s="167"/>
      <c r="BE257" s="167"/>
      <c r="BF257" s="167"/>
      <c r="BG257" s="167"/>
      <c r="BH257" s="167"/>
      <c r="BI257" s="167"/>
      <c r="BJ257" s="167"/>
      <c r="BK257" s="167"/>
      <c r="BL257" s="167"/>
      <c r="BM257" s="167"/>
      <c r="BN257" s="167"/>
      <c r="BO257" s="167"/>
      <c r="BP257" s="167"/>
      <c r="BQ257" s="167"/>
      <c r="BR257" s="167"/>
      <c r="BS257" s="167"/>
      <c r="BT257" s="167"/>
      <c r="BU257" s="167"/>
      <c r="BV257" s="167"/>
      <c r="BW257" s="167"/>
      <c r="BX257" s="167"/>
      <c r="BY257" s="167"/>
      <c r="BZ257" s="167"/>
      <c r="CA257" s="167"/>
      <c r="CB257" s="167"/>
      <c r="CC257" s="167"/>
      <c r="CD257" s="167"/>
      <c r="CE257" s="167"/>
      <c r="CF257" s="167"/>
      <c r="CG257" s="167"/>
      <c r="CH257" s="167"/>
      <c r="CI257" s="167"/>
      <c r="CJ257" s="167"/>
      <c r="CK257" s="167"/>
      <c r="CL257" s="167"/>
      <c r="CM257" s="167"/>
      <c r="CN257" s="167"/>
      <c r="CO257" s="167"/>
      <c r="CP257" s="167"/>
      <c r="CQ257" s="167"/>
      <c r="CR257" s="167"/>
      <c r="CS257" s="167"/>
      <c r="CT257" s="167"/>
      <c r="CU257" s="167"/>
      <c r="CV257" s="167"/>
      <c r="CW257" s="167"/>
      <c r="CX257" s="167"/>
      <c r="CY257" s="167"/>
      <c r="CZ257" s="167"/>
      <c r="DA257" s="167"/>
      <c r="DB257" s="167"/>
      <c r="DC257" s="167"/>
      <c r="DD257" s="167"/>
      <c r="DE257" s="167"/>
      <c r="DF257" s="167"/>
      <c r="DG257" s="167"/>
      <c r="DH257" s="167"/>
      <c r="DI257" s="167"/>
      <c r="DJ257" s="167"/>
      <c r="DK257" s="167"/>
      <c r="DL257" s="167"/>
      <c r="DM257" s="167"/>
      <c r="DN257" s="167"/>
      <c r="DO257" s="167"/>
      <c r="DP257" s="167"/>
      <c r="DQ257" s="167"/>
      <c r="DR257" s="167"/>
      <c r="DS257" s="167"/>
      <c r="DT257" s="167"/>
      <c r="DU257" s="167"/>
      <c r="DV257" s="167"/>
      <c r="DW257" s="167"/>
      <c r="DX257" s="167"/>
      <c r="DY257" s="167"/>
      <c r="DZ257" s="167"/>
      <c r="EA257" s="167"/>
      <c r="EB257" s="167"/>
      <c r="EC257" s="167"/>
      <c r="ED257" s="167"/>
      <c r="EE257" s="167"/>
      <c r="EF257" s="167"/>
      <c r="EG257" s="167"/>
      <c r="EH257" s="167"/>
      <c r="EI257" s="167"/>
      <c r="EJ257" s="167"/>
      <c r="EK257" s="167"/>
      <c r="EL257" s="167"/>
      <c r="EM257" s="167"/>
      <c r="EN257" s="167"/>
      <c r="EO257" s="167"/>
      <c r="EP257" s="167"/>
      <c r="EQ257" s="167"/>
      <c r="ER257" s="167"/>
      <c r="ES257" s="167"/>
      <c r="ET257" s="167"/>
      <c r="EU257" s="167"/>
      <c r="EV257" s="167"/>
      <c r="EW257" s="167"/>
      <c r="EX257" s="167"/>
      <c r="EY257" s="167"/>
      <c r="EZ257" s="167"/>
      <c r="FA257" s="167"/>
      <c r="FB257" s="167"/>
      <c r="FC257" s="167"/>
    </row>
    <row r="258" spans="2:159" s="292" customFormat="1" x14ac:dyDescent="0.2">
      <c r="B258" s="293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7"/>
      <c r="Z258" s="167"/>
      <c r="AA258" s="167"/>
      <c r="AB258" s="167"/>
      <c r="AC258" s="167"/>
      <c r="AD258" s="167"/>
      <c r="AE258" s="167"/>
      <c r="AF258" s="167"/>
      <c r="AG258" s="167"/>
      <c r="AH258" s="167"/>
      <c r="AI258" s="167"/>
      <c r="AJ258" s="167"/>
      <c r="AK258" s="167"/>
      <c r="AL258" s="167"/>
      <c r="AM258" s="167"/>
      <c r="AN258" s="167"/>
      <c r="AO258" s="167"/>
      <c r="AP258" s="167"/>
      <c r="AQ258" s="167"/>
      <c r="AR258" s="167"/>
      <c r="AS258" s="167"/>
      <c r="AT258" s="167"/>
      <c r="AU258" s="167"/>
      <c r="AV258" s="167"/>
      <c r="AW258" s="167"/>
      <c r="AX258" s="167"/>
      <c r="AY258" s="167"/>
      <c r="AZ258" s="167"/>
      <c r="BA258" s="167"/>
      <c r="BB258" s="167"/>
      <c r="BC258" s="167"/>
      <c r="BD258" s="167"/>
      <c r="BE258" s="167"/>
      <c r="BF258" s="167"/>
      <c r="BG258" s="167"/>
      <c r="BH258" s="167"/>
      <c r="BI258" s="167"/>
      <c r="BJ258" s="167"/>
      <c r="BK258" s="167"/>
      <c r="BL258" s="167"/>
      <c r="BM258" s="167"/>
      <c r="BN258" s="167"/>
      <c r="BO258" s="167"/>
      <c r="BP258" s="167"/>
      <c r="BQ258" s="167"/>
      <c r="BR258" s="167"/>
      <c r="BS258" s="167"/>
      <c r="BT258" s="167"/>
      <c r="BU258" s="167"/>
      <c r="BV258" s="167"/>
      <c r="BW258" s="167"/>
      <c r="BX258" s="167"/>
      <c r="BY258" s="167"/>
      <c r="BZ258" s="167"/>
      <c r="CA258" s="167"/>
      <c r="CB258" s="167"/>
      <c r="CC258" s="167"/>
      <c r="CD258" s="167"/>
      <c r="CE258" s="167"/>
      <c r="CF258" s="167"/>
      <c r="CG258" s="167"/>
      <c r="CH258" s="167"/>
      <c r="CI258" s="167"/>
      <c r="CJ258" s="167"/>
      <c r="CK258" s="167"/>
      <c r="CL258" s="167"/>
      <c r="CM258" s="167"/>
      <c r="CN258" s="167"/>
      <c r="CO258" s="167"/>
      <c r="CP258" s="167"/>
      <c r="CQ258" s="167"/>
      <c r="CR258" s="167"/>
      <c r="CS258" s="167"/>
      <c r="CT258" s="167"/>
      <c r="CU258" s="167"/>
      <c r="CV258" s="167"/>
      <c r="CW258" s="167"/>
      <c r="CX258" s="167"/>
      <c r="CY258" s="167"/>
      <c r="CZ258" s="167"/>
      <c r="DA258" s="167"/>
      <c r="DB258" s="167"/>
      <c r="DC258" s="167"/>
      <c r="DD258" s="167"/>
      <c r="DE258" s="167"/>
      <c r="DF258" s="167"/>
      <c r="DG258" s="167"/>
      <c r="DH258" s="167"/>
      <c r="DI258" s="167"/>
      <c r="DJ258" s="167"/>
      <c r="DK258" s="167"/>
      <c r="DL258" s="167"/>
      <c r="DM258" s="167"/>
      <c r="DN258" s="167"/>
      <c r="DO258" s="167"/>
      <c r="DP258" s="167"/>
      <c r="DQ258" s="167"/>
      <c r="DR258" s="167"/>
      <c r="DS258" s="167"/>
      <c r="DT258" s="167"/>
      <c r="DU258" s="167"/>
      <c r="DV258" s="167"/>
      <c r="DW258" s="167"/>
      <c r="DX258" s="167"/>
      <c r="DY258" s="167"/>
      <c r="DZ258" s="167"/>
      <c r="EA258" s="167"/>
      <c r="EB258" s="167"/>
      <c r="EC258" s="167"/>
      <c r="ED258" s="167"/>
      <c r="EE258" s="167"/>
      <c r="EF258" s="167"/>
      <c r="EG258" s="167"/>
      <c r="EH258" s="167"/>
      <c r="EI258" s="167"/>
      <c r="EJ258" s="167"/>
      <c r="EK258" s="167"/>
      <c r="EL258" s="167"/>
      <c r="EM258" s="167"/>
      <c r="EN258" s="167"/>
      <c r="EO258" s="167"/>
      <c r="EP258" s="167"/>
      <c r="EQ258" s="167"/>
      <c r="ER258" s="167"/>
      <c r="ES258" s="167"/>
      <c r="ET258" s="167"/>
      <c r="EU258" s="167"/>
      <c r="EV258" s="167"/>
      <c r="EW258" s="167"/>
      <c r="EX258" s="167"/>
      <c r="EY258" s="167"/>
      <c r="EZ258" s="167"/>
      <c r="FA258" s="167"/>
      <c r="FB258" s="167"/>
      <c r="FC258" s="167"/>
    </row>
    <row r="259" spans="2:159" s="292" customFormat="1" x14ac:dyDescent="0.2">
      <c r="B259" s="293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7"/>
      <c r="AK259" s="167"/>
      <c r="AL259" s="167"/>
      <c r="AM259" s="167"/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7"/>
      <c r="BR259" s="167"/>
      <c r="BS259" s="167"/>
      <c r="BT259" s="167"/>
      <c r="BU259" s="167"/>
      <c r="BV259" s="167"/>
      <c r="BW259" s="167"/>
      <c r="BX259" s="167"/>
      <c r="BY259" s="167"/>
      <c r="BZ259" s="167"/>
      <c r="CA259" s="167"/>
      <c r="CB259" s="167"/>
      <c r="CC259" s="167"/>
      <c r="CD259" s="167"/>
      <c r="CE259" s="167"/>
      <c r="CF259" s="167"/>
      <c r="CG259" s="167"/>
      <c r="CH259" s="167"/>
      <c r="CI259" s="167"/>
      <c r="CJ259" s="167"/>
      <c r="CK259" s="167"/>
      <c r="CL259" s="167"/>
      <c r="CM259" s="167"/>
      <c r="CN259" s="167"/>
      <c r="CO259" s="167"/>
      <c r="CP259" s="167"/>
      <c r="CQ259" s="167"/>
      <c r="CR259" s="167"/>
      <c r="CS259" s="167"/>
      <c r="CT259" s="167"/>
      <c r="CU259" s="167"/>
      <c r="CV259" s="167"/>
      <c r="CW259" s="167"/>
      <c r="CX259" s="167"/>
      <c r="CY259" s="167"/>
      <c r="CZ259" s="167"/>
      <c r="DA259" s="167"/>
      <c r="DB259" s="167"/>
      <c r="DC259" s="167"/>
      <c r="DD259" s="167"/>
      <c r="DE259" s="167"/>
      <c r="DF259" s="167"/>
      <c r="DG259" s="167"/>
      <c r="DH259" s="167"/>
      <c r="DI259" s="167"/>
      <c r="DJ259" s="167"/>
      <c r="DK259" s="167"/>
      <c r="DL259" s="167"/>
      <c r="DM259" s="167"/>
      <c r="DN259" s="167"/>
      <c r="DO259" s="167"/>
      <c r="DP259" s="167"/>
      <c r="DQ259" s="167"/>
      <c r="DR259" s="167"/>
      <c r="DS259" s="167"/>
      <c r="DT259" s="167"/>
      <c r="DU259" s="167"/>
      <c r="DV259" s="167"/>
      <c r="DW259" s="167"/>
      <c r="DX259" s="167"/>
      <c r="DY259" s="167"/>
      <c r="DZ259" s="167"/>
      <c r="EA259" s="167"/>
      <c r="EB259" s="167"/>
      <c r="EC259" s="167"/>
      <c r="ED259" s="167"/>
      <c r="EE259" s="167"/>
      <c r="EF259" s="167"/>
      <c r="EG259" s="167"/>
      <c r="EH259" s="167"/>
      <c r="EI259" s="167"/>
      <c r="EJ259" s="167"/>
      <c r="EK259" s="167"/>
      <c r="EL259" s="167"/>
      <c r="EM259" s="167"/>
      <c r="EN259" s="167"/>
      <c r="EO259" s="167"/>
      <c r="EP259" s="167"/>
      <c r="EQ259" s="167"/>
      <c r="ER259" s="167"/>
      <c r="ES259" s="167"/>
      <c r="ET259" s="167"/>
      <c r="EU259" s="167"/>
      <c r="EV259" s="167"/>
      <c r="EW259" s="167"/>
      <c r="EX259" s="167"/>
      <c r="EY259" s="167"/>
      <c r="EZ259" s="167"/>
      <c r="FA259" s="167"/>
      <c r="FB259" s="167"/>
      <c r="FC259" s="167"/>
    </row>
    <row r="260" spans="2:159" s="292" customFormat="1" x14ac:dyDescent="0.2">
      <c r="B260" s="293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  <c r="AD260" s="167"/>
      <c r="AE260" s="167"/>
      <c r="AF260" s="167"/>
      <c r="AG260" s="167"/>
      <c r="AH260" s="167"/>
      <c r="AI260" s="167"/>
      <c r="AJ260" s="167"/>
      <c r="AK260" s="167"/>
      <c r="AL260" s="167"/>
      <c r="AM260" s="167"/>
      <c r="AN260" s="167"/>
      <c r="AO260" s="167"/>
      <c r="AP260" s="167"/>
      <c r="AQ260" s="167"/>
      <c r="AR260" s="167"/>
      <c r="AS260" s="167"/>
      <c r="AT260" s="167"/>
      <c r="AU260" s="167"/>
      <c r="AV260" s="167"/>
      <c r="AW260" s="167"/>
      <c r="AX260" s="167"/>
      <c r="AY260" s="167"/>
      <c r="AZ260" s="167"/>
      <c r="BA260" s="167"/>
      <c r="BB260" s="167"/>
      <c r="BC260" s="167"/>
      <c r="BD260" s="167"/>
      <c r="BE260" s="167"/>
      <c r="BF260" s="167"/>
      <c r="BG260" s="167"/>
      <c r="BH260" s="167"/>
      <c r="BI260" s="167"/>
      <c r="BJ260" s="167"/>
      <c r="BK260" s="167"/>
      <c r="BL260" s="167"/>
      <c r="BM260" s="167"/>
      <c r="BN260" s="167"/>
      <c r="BO260" s="167"/>
      <c r="BP260" s="167"/>
      <c r="BQ260" s="167"/>
      <c r="BR260" s="167"/>
      <c r="BS260" s="167"/>
      <c r="BT260" s="167"/>
      <c r="BU260" s="167"/>
      <c r="BV260" s="167"/>
      <c r="BW260" s="167"/>
      <c r="BX260" s="167"/>
      <c r="BY260" s="167"/>
      <c r="BZ260" s="167"/>
      <c r="CA260" s="167"/>
      <c r="CB260" s="167"/>
      <c r="CC260" s="167"/>
      <c r="CD260" s="167"/>
      <c r="CE260" s="167"/>
      <c r="CF260" s="167"/>
      <c r="CG260" s="167"/>
      <c r="CH260" s="167"/>
      <c r="CI260" s="167"/>
      <c r="CJ260" s="167"/>
      <c r="CK260" s="167"/>
      <c r="CL260" s="167"/>
      <c r="CM260" s="167"/>
      <c r="CN260" s="167"/>
      <c r="CO260" s="167"/>
      <c r="CP260" s="167"/>
      <c r="CQ260" s="167"/>
      <c r="CR260" s="167"/>
      <c r="CS260" s="167"/>
      <c r="CT260" s="167"/>
      <c r="CU260" s="167"/>
      <c r="CV260" s="167"/>
      <c r="CW260" s="167"/>
      <c r="CX260" s="167"/>
      <c r="CY260" s="167"/>
      <c r="CZ260" s="167"/>
      <c r="DA260" s="167"/>
      <c r="DB260" s="167"/>
      <c r="DC260" s="167"/>
      <c r="DD260" s="167"/>
      <c r="DE260" s="167"/>
      <c r="DF260" s="167"/>
      <c r="DG260" s="167"/>
      <c r="DH260" s="167"/>
      <c r="DI260" s="167"/>
      <c r="DJ260" s="167"/>
      <c r="DK260" s="167"/>
      <c r="DL260" s="167"/>
      <c r="DM260" s="167"/>
      <c r="DN260" s="167"/>
      <c r="DO260" s="167"/>
      <c r="DP260" s="167"/>
      <c r="DQ260" s="167"/>
      <c r="DR260" s="167"/>
      <c r="DS260" s="167"/>
      <c r="DT260" s="167"/>
      <c r="DU260" s="167"/>
      <c r="DV260" s="167"/>
      <c r="DW260" s="167"/>
      <c r="DX260" s="167"/>
      <c r="DY260" s="167"/>
      <c r="DZ260" s="167"/>
      <c r="EA260" s="167"/>
      <c r="EB260" s="167"/>
      <c r="EC260" s="167"/>
      <c r="ED260" s="167"/>
      <c r="EE260" s="167"/>
      <c r="EF260" s="167"/>
      <c r="EG260" s="167"/>
      <c r="EH260" s="167"/>
      <c r="EI260" s="167"/>
      <c r="EJ260" s="167"/>
      <c r="EK260" s="167"/>
      <c r="EL260" s="167"/>
      <c r="EM260" s="167"/>
      <c r="EN260" s="167"/>
      <c r="EO260" s="167"/>
      <c r="EP260" s="167"/>
      <c r="EQ260" s="167"/>
      <c r="ER260" s="167"/>
      <c r="ES260" s="167"/>
      <c r="ET260" s="167"/>
      <c r="EU260" s="167"/>
      <c r="EV260" s="167"/>
      <c r="EW260" s="167"/>
      <c r="EX260" s="167"/>
      <c r="EY260" s="167"/>
      <c r="EZ260" s="167"/>
      <c r="FA260" s="167"/>
      <c r="FB260" s="167"/>
      <c r="FC260" s="167"/>
    </row>
    <row r="261" spans="2:159" s="292" customFormat="1" x14ac:dyDescent="0.2">
      <c r="B261" s="293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  <c r="AC261" s="167"/>
      <c r="AD261" s="167"/>
      <c r="AE261" s="167"/>
      <c r="AF261" s="167"/>
      <c r="AG261" s="167"/>
      <c r="AH261" s="167"/>
      <c r="AI261" s="167"/>
      <c r="AJ261" s="167"/>
      <c r="AK261" s="167"/>
      <c r="AL261" s="167"/>
      <c r="AM261" s="167"/>
      <c r="AN261" s="167"/>
      <c r="AO261" s="167"/>
      <c r="AP261" s="167"/>
      <c r="AQ261" s="167"/>
      <c r="AR261" s="167"/>
      <c r="AS261" s="167"/>
      <c r="AT261" s="167"/>
      <c r="AU261" s="167"/>
      <c r="AV261" s="167"/>
      <c r="AW261" s="167"/>
      <c r="AX261" s="167"/>
      <c r="AY261" s="167"/>
      <c r="AZ261" s="167"/>
      <c r="BA261" s="167"/>
      <c r="BB261" s="167"/>
      <c r="BC261" s="167"/>
      <c r="BD261" s="167"/>
      <c r="BE261" s="167"/>
      <c r="BF261" s="167"/>
      <c r="BG261" s="167"/>
      <c r="BH261" s="167"/>
      <c r="BI261" s="167"/>
      <c r="BJ261" s="167"/>
      <c r="BK261" s="167"/>
      <c r="BL261" s="167"/>
      <c r="BM261" s="167"/>
      <c r="BN261" s="167"/>
      <c r="BO261" s="167"/>
      <c r="BP261" s="167"/>
      <c r="BQ261" s="167"/>
      <c r="BR261" s="167"/>
      <c r="BS261" s="167"/>
      <c r="BT261" s="167"/>
      <c r="BU261" s="167"/>
      <c r="BV261" s="167"/>
      <c r="BW261" s="167"/>
      <c r="BX261" s="167"/>
      <c r="BY261" s="167"/>
      <c r="BZ261" s="167"/>
      <c r="CA261" s="167"/>
      <c r="CB261" s="167"/>
      <c r="CC261" s="167"/>
      <c r="CD261" s="167"/>
      <c r="CE261" s="167"/>
      <c r="CF261" s="167"/>
      <c r="CG261" s="167"/>
      <c r="CH261" s="167"/>
      <c r="CI261" s="167"/>
      <c r="CJ261" s="167"/>
      <c r="CK261" s="167"/>
      <c r="CL261" s="167"/>
      <c r="CM261" s="167"/>
      <c r="CN261" s="167"/>
      <c r="CO261" s="167"/>
      <c r="CP261" s="167"/>
      <c r="CQ261" s="167"/>
      <c r="CR261" s="167"/>
      <c r="CS261" s="167"/>
      <c r="CT261" s="167"/>
      <c r="CU261" s="167"/>
      <c r="CV261" s="167"/>
      <c r="CW261" s="167"/>
      <c r="CX261" s="167"/>
      <c r="CY261" s="167"/>
      <c r="CZ261" s="167"/>
      <c r="DA261" s="167"/>
      <c r="DB261" s="167"/>
      <c r="DC261" s="167"/>
      <c r="DD261" s="167"/>
      <c r="DE261" s="167"/>
      <c r="DF261" s="167"/>
      <c r="DG261" s="167"/>
      <c r="DH261" s="167"/>
      <c r="DI261" s="167"/>
      <c r="DJ261" s="167"/>
      <c r="DK261" s="167"/>
      <c r="DL261" s="167"/>
      <c r="DM261" s="167"/>
      <c r="DN261" s="167"/>
      <c r="DO261" s="167"/>
      <c r="DP261" s="167"/>
      <c r="DQ261" s="167"/>
      <c r="DR261" s="167"/>
      <c r="DS261" s="167"/>
      <c r="DT261" s="167"/>
      <c r="DU261" s="167"/>
      <c r="DV261" s="167"/>
      <c r="DW261" s="167"/>
      <c r="DX261" s="167"/>
      <c r="DY261" s="167"/>
      <c r="DZ261" s="167"/>
      <c r="EA261" s="167"/>
      <c r="EB261" s="167"/>
      <c r="EC261" s="167"/>
      <c r="ED261" s="167"/>
      <c r="EE261" s="167"/>
      <c r="EF261" s="167"/>
      <c r="EG261" s="167"/>
      <c r="EH261" s="167"/>
      <c r="EI261" s="167"/>
      <c r="EJ261" s="167"/>
      <c r="EK261" s="167"/>
      <c r="EL261" s="167"/>
      <c r="EM261" s="167"/>
      <c r="EN261" s="167"/>
      <c r="EO261" s="167"/>
      <c r="EP261" s="167"/>
      <c r="EQ261" s="167"/>
      <c r="ER261" s="167"/>
      <c r="ES261" s="167"/>
      <c r="ET261" s="167"/>
      <c r="EU261" s="167"/>
      <c r="EV261" s="167"/>
      <c r="EW261" s="167"/>
      <c r="EX261" s="167"/>
      <c r="EY261" s="167"/>
      <c r="EZ261" s="167"/>
      <c r="FA261" s="167"/>
      <c r="FB261" s="167"/>
      <c r="FC261" s="167"/>
    </row>
    <row r="262" spans="2:159" s="292" customFormat="1" x14ac:dyDescent="0.2">
      <c r="B262" s="293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  <c r="AG262" s="167"/>
      <c r="AH262" s="167"/>
      <c r="AI262" s="167"/>
      <c r="AJ262" s="167"/>
      <c r="AK262" s="167"/>
      <c r="AL262" s="167"/>
      <c r="AM262" s="167"/>
      <c r="AN262" s="167"/>
      <c r="AO262" s="167"/>
      <c r="AP262" s="167"/>
      <c r="AQ262" s="167"/>
      <c r="AR262" s="167"/>
      <c r="AS262" s="167"/>
      <c r="AT262" s="167"/>
      <c r="AU262" s="167"/>
      <c r="AV262" s="167"/>
      <c r="AW262" s="167"/>
      <c r="AX262" s="167"/>
      <c r="AY262" s="167"/>
      <c r="AZ262" s="167"/>
      <c r="BA262" s="167"/>
      <c r="BB262" s="167"/>
      <c r="BC262" s="167"/>
      <c r="BD262" s="167"/>
      <c r="BE262" s="167"/>
      <c r="BF262" s="167"/>
      <c r="BG262" s="167"/>
      <c r="BH262" s="167"/>
      <c r="BI262" s="167"/>
      <c r="BJ262" s="167"/>
      <c r="BK262" s="167"/>
      <c r="BL262" s="167"/>
      <c r="BM262" s="167"/>
      <c r="BN262" s="167"/>
      <c r="BO262" s="167"/>
      <c r="BP262" s="167"/>
      <c r="BQ262" s="167"/>
      <c r="BR262" s="167"/>
      <c r="BS262" s="167"/>
      <c r="BT262" s="167"/>
      <c r="BU262" s="167"/>
      <c r="BV262" s="167"/>
      <c r="BW262" s="167"/>
      <c r="BX262" s="167"/>
      <c r="BY262" s="167"/>
      <c r="BZ262" s="167"/>
      <c r="CA262" s="167"/>
      <c r="CB262" s="167"/>
      <c r="CC262" s="167"/>
      <c r="CD262" s="167"/>
      <c r="CE262" s="167"/>
      <c r="CF262" s="167"/>
      <c r="CG262" s="167"/>
      <c r="CH262" s="167"/>
      <c r="CI262" s="167"/>
      <c r="CJ262" s="167"/>
      <c r="CK262" s="167"/>
      <c r="CL262" s="167"/>
      <c r="CM262" s="167"/>
      <c r="CN262" s="167"/>
      <c r="CO262" s="167"/>
      <c r="CP262" s="167"/>
      <c r="CQ262" s="167"/>
      <c r="CR262" s="167"/>
      <c r="CS262" s="167"/>
      <c r="CT262" s="167"/>
      <c r="CU262" s="167"/>
      <c r="CV262" s="167"/>
      <c r="CW262" s="167"/>
      <c r="CX262" s="167"/>
      <c r="CY262" s="167"/>
      <c r="CZ262" s="167"/>
      <c r="DA262" s="167"/>
      <c r="DB262" s="167"/>
      <c r="DC262" s="167"/>
      <c r="DD262" s="167"/>
      <c r="DE262" s="167"/>
      <c r="DF262" s="167"/>
      <c r="DG262" s="167"/>
      <c r="DH262" s="167"/>
      <c r="DI262" s="167"/>
      <c r="DJ262" s="167"/>
      <c r="DK262" s="167"/>
      <c r="DL262" s="167"/>
      <c r="DM262" s="167"/>
      <c r="DN262" s="167"/>
      <c r="DO262" s="167"/>
      <c r="DP262" s="167"/>
      <c r="DQ262" s="167"/>
      <c r="DR262" s="167"/>
      <c r="DS262" s="167"/>
      <c r="DT262" s="167"/>
      <c r="DU262" s="167"/>
      <c r="DV262" s="167"/>
      <c r="DW262" s="167"/>
      <c r="DX262" s="167"/>
      <c r="DY262" s="167"/>
      <c r="DZ262" s="167"/>
      <c r="EA262" s="167"/>
      <c r="EB262" s="167"/>
      <c r="EC262" s="167"/>
      <c r="ED262" s="167"/>
      <c r="EE262" s="167"/>
      <c r="EF262" s="167"/>
      <c r="EG262" s="167"/>
      <c r="EH262" s="167"/>
      <c r="EI262" s="167"/>
      <c r="EJ262" s="167"/>
      <c r="EK262" s="167"/>
      <c r="EL262" s="167"/>
      <c r="EM262" s="167"/>
      <c r="EN262" s="167"/>
      <c r="EO262" s="167"/>
      <c r="EP262" s="167"/>
      <c r="EQ262" s="167"/>
      <c r="ER262" s="167"/>
      <c r="ES262" s="167"/>
      <c r="ET262" s="167"/>
      <c r="EU262" s="167"/>
      <c r="EV262" s="167"/>
      <c r="EW262" s="167"/>
      <c r="EX262" s="167"/>
      <c r="EY262" s="167"/>
      <c r="EZ262" s="167"/>
      <c r="FA262" s="167"/>
      <c r="FB262" s="167"/>
      <c r="FC262" s="167"/>
    </row>
    <row r="263" spans="2:159" s="292" customFormat="1" x14ac:dyDescent="0.2">
      <c r="B263" s="293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  <c r="AD263" s="167"/>
      <c r="AE263" s="167"/>
      <c r="AF263" s="167"/>
      <c r="AG263" s="167"/>
      <c r="AH263" s="167"/>
      <c r="AI263" s="167"/>
      <c r="AJ263" s="167"/>
      <c r="AK263" s="167"/>
      <c r="AL263" s="167"/>
      <c r="AM263" s="167"/>
      <c r="AN263" s="167"/>
      <c r="AO263" s="167"/>
      <c r="AP263" s="167"/>
      <c r="AQ263" s="167"/>
      <c r="AR263" s="167"/>
      <c r="AS263" s="167"/>
      <c r="AT263" s="167"/>
      <c r="AU263" s="167"/>
      <c r="AV263" s="167"/>
      <c r="AW263" s="167"/>
      <c r="AX263" s="167"/>
      <c r="AY263" s="167"/>
      <c r="AZ263" s="167"/>
      <c r="BA263" s="167"/>
      <c r="BB263" s="167"/>
      <c r="BC263" s="167"/>
      <c r="BD263" s="167"/>
      <c r="BE263" s="167"/>
      <c r="BF263" s="167"/>
      <c r="BG263" s="167"/>
      <c r="BH263" s="167"/>
      <c r="BI263" s="167"/>
      <c r="BJ263" s="167"/>
      <c r="BK263" s="167"/>
      <c r="BL263" s="167"/>
      <c r="BM263" s="167"/>
      <c r="BN263" s="167"/>
      <c r="BO263" s="167"/>
      <c r="BP263" s="167"/>
      <c r="BQ263" s="167"/>
      <c r="BR263" s="167"/>
      <c r="BS263" s="167"/>
      <c r="BT263" s="167"/>
      <c r="BU263" s="167"/>
      <c r="BV263" s="167"/>
      <c r="BW263" s="167"/>
      <c r="BX263" s="167"/>
      <c r="BY263" s="167"/>
      <c r="BZ263" s="167"/>
      <c r="CA263" s="167"/>
      <c r="CB263" s="167"/>
      <c r="CC263" s="167"/>
      <c r="CD263" s="167"/>
      <c r="CE263" s="167"/>
      <c r="CF263" s="167"/>
      <c r="CG263" s="167"/>
      <c r="CH263" s="167"/>
      <c r="CI263" s="167"/>
      <c r="CJ263" s="167"/>
      <c r="CK263" s="167"/>
      <c r="CL263" s="167"/>
      <c r="CM263" s="167"/>
      <c r="CN263" s="167"/>
      <c r="CO263" s="167"/>
      <c r="CP263" s="167"/>
      <c r="CQ263" s="167"/>
      <c r="CR263" s="167"/>
      <c r="CS263" s="167"/>
      <c r="CT263" s="167"/>
      <c r="CU263" s="167"/>
      <c r="CV263" s="167"/>
      <c r="CW263" s="167"/>
      <c r="CX263" s="167"/>
      <c r="CY263" s="167"/>
      <c r="CZ263" s="167"/>
      <c r="DA263" s="167"/>
      <c r="DB263" s="167"/>
      <c r="DC263" s="167"/>
      <c r="DD263" s="167"/>
      <c r="DE263" s="167"/>
      <c r="DF263" s="167"/>
      <c r="DG263" s="167"/>
      <c r="DH263" s="167"/>
      <c r="DI263" s="167"/>
      <c r="DJ263" s="167"/>
      <c r="DK263" s="167"/>
      <c r="DL263" s="167"/>
      <c r="DM263" s="167"/>
      <c r="DN263" s="167"/>
      <c r="DO263" s="167"/>
      <c r="DP263" s="167"/>
      <c r="DQ263" s="167"/>
      <c r="DR263" s="167"/>
      <c r="DS263" s="167"/>
      <c r="DT263" s="167"/>
      <c r="DU263" s="167"/>
      <c r="DV263" s="167"/>
      <c r="DW263" s="167"/>
      <c r="DX263" s="167"/>
      <c r="DY263" s="167"/>
      <c r="DZ263" s="167"/>
      <c r="EA263" s="167"/>
      <c r="EB263" s="167"/>
      <c r="EC263" s="167"/>
      <c r="ED263" s="167"/>
      <c r="EE263" s="167"/>
      <c r="EF263" s="167"/>
      <c r="EG263" s="167"/>
      <c r="EH263" s="167"/>
      <c r="EI263" s="167"/>
      <c r="EJ263" s="167"/>
      <c r="EK263" s="167"/>
      <c r="EL263" s="167"/>
      <c r="EM263" s="167"/>
      <c r="EN263" s="167"/>
      <c r="EO263" s="167"/>
      <c r="EP263" s="167"/>
      <c r="EQ263" s="167"/>
      <c r="ER263" s="167"/>
      <c r="ES263" s="167"/>
      <c r="ET263" s="167"/>
      <c r="EU263" s="167"/>
      <c r="EV263" s="167"/>
      <c r="EW263" s="167"/>
      <c r="EX263" s="167"/>
      <c r="EY263" s="167"/>
      <c r="EZ263" s="167"/>
      <c r="FA263" s="167"/>
      <c r="FB263" s="167"/>
      <c r="FC263" s="167"/>
    </row>
    <row r="264" spans="2:159" s="292" customFormat="1" x14ac:dyDescent="0.2">
      <c r="B264" s="293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7"/>
      <c r="Z264" s="167"/>
      <c r="AA264" s="167"/>
      <c r="AB264" s="167"/>
      <c r="AC264" s="167"/>
      <c r="AD264" s="167"/>
      <c r="AE264" s="167"/>
      <c r="AF264" s="167"/>
      <c r="AG264" s="167"/>
      <c r="AH264" s="167"/>
      <c r="AI264" s="167"/>
      <c r="AJ264" s="167"/>
      <c r="AK264" s="167"/>
      <c r="AL264" s="167"/>
      <c r="AM264" s="167"/>
      <c r="AN264" s="167"/>
      <c r="AO264" s="167"/>
      <c r="AP264" s="167"/>
      <c r="AQ264" s="167"/>
      <c r="AR264" s="167"/>
      <c r="AS264" s="167"/>
      <c r="AT264" s="167"/>
      <c r="AU264" s="167"/>
      <c r="AV264" s="167"/>
      <c r="AW264" s="167"/>
      <c r="AX264" s="167"/>
      <c r="AY264" s="167"/>
      <c r="AZ264" s="167"/>
      <c r="BA264" s="167"/>
      <c r="BB264" s="167"/>
      <c r="BC264" s="167"/>
      <c r="BD264" s="167"/>
      <c r="BE264" s="167"/>
      <c r="BF264" s="167"/>
      <c r="BG264" s="167"/>
      <c r="BH264" s="167"/>
      <c r="BI264" s="167"/>
      <c r="BJ264" s="167"/>
      <c r="BK264" s="167"/>
      <c r="BL264" s="167"/>
      <c r="BM264" s="167"/>
      <c r="BN264" s="167"/>
      <c r="BO264" s="167"/>
      <c r="BP264" s="167"/>
      <c r="BQ264" s="167"/>
      <c r="BR264" s="167"/>
      <c r="BS264" s="167"/>
      <c r="BT264" s="167"/>
      <c r="BU264" s="167"/>
      <c r="BV264" s="167"/>
      <c r="BW264" s="167"/>
      <c r="BX264" s="167"/>
      <c r="BY264" s="167"/>
      <c r="BZ264" s="167"/>
      <c r="CA264" s="167"/>
      <c r="CB264" s="167"/>
      <c r="CC264" s="167"/>
      <c r="CD264" s="167"/>
      <c r="CE264" s="167"/>
      <c r="CF264" s="167"/>
      <c r="CG264" s="167"/>
      <c r="CH264" s="167"/>
      <c r="CI264" s="167"/>
      <c r="CJ264" s="167"/>
      <c r="CK264" s="167"/>
      <c r="CL264" s="167"/>
      <c r="CM264" s="167"/>
      <c r="CN264" s="167"/>
      <c r="CO264" s="167"/>
      <c r="CP264" s="167"/>
      <c r="CQ264" s="167"/>
      <c r="CR264" s="167"/>
      <c r="CS264" s="167"/>
      <c r="CT264" s="167"/>
      <c r="CU264" s="167"/>
      <c r="CV264" s="167"/>
      <c r="CW264" s="167"/>
      <c r="CX264" s="167"/>
      <c r="CY264" s="167"/>
      <c r="CZ264" s="167"/>
      <c r="DA264" s="167"/>
      <c r="DB264" s="167"/>
      <c r="DC264" s="167"/>
      <c r="DD264" s="167"/>
      <c r="DE264" s="167"/>
      <c r="DF264" s="167"/>
      <c r="DG264" s="167"/>
      <c r="DH264" s="167"/>
      <c r="DI264" s="167"/>
      <c r="DJ264" s="167"/>
      <c r="DK264" s="167"/>
      <c r="DL264" s="167"/>
      <c r="DM264" s="167"/>
      <c r="DN264" s="167"/>
      <c r="DO264" s="167"/>
      <c r="DP264" s="167"/>
      <c r="DQ264" s="167"/>
      <c r="DR264" s="167"/>
      <c r="DS264" s="167"/>
      <c r="DT264" s="167"/>
      <c r="DU264" s="167"/>
      <c r="DV264" s="167"/>
      <c r="DW264" s="167"/>
      <c r="DX264" s="167"/>
      <c r="DY264" s="167"/>
      <c r="DZ264" s="167"/>
      <c r="EA264" s="167"/>
      <c r="EB264" s="167"/>
      <c r="EC264" s="167"/>
      <c r="ED264" s="167"/>
      <c r="EE264" s="167"/>
      <c r="EF264" s="167"/>
      <c r="EG264" s="167"/>
      <c r="EH264" s="167"/>
      <c r="EI264" s="167"/>
      <c r="EJ264" s="167"/>
      <c r="EK264" s="167"/>
      <c r="EL264" s="167"/>
      <c r="EM264" s="167"/>
      <c r="EN264" s="167"/>
      <c r="EO264" s="167"/>
      <c r="EP264" s="167"/>
      <c r="EQ264" s="167"/>
      <c r="ER264" s="167"/>
      <c r="ES264" s="167"/>
      <c r="ET264" s="167"/>
      <c r="EU264" s="167"/>
      <c r="EV264" s="167"/>
      <c r="EW264" s="167"/>
      <c r="EX264" s="167"/>
      <c r="EY264" s="167"/>
      <c r="EZ264" s="167"/>
      <c r="FA264" s="167"/>
      <c r="FB264" s="167"/>
      <c r="FC264" s="167"/>
    </row>
    <row r="265" spans="2:159" s="292" customFormat="1" x14ac:dyDescent="0.2">
      <c r="B265" s="293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  <c r="AC265" s="167"/>
      <c r="AD265" s="167"/>
      <c r="AE265" s="167"/>
      <c r="AF265" s="167"/>
      <c r="AG265" s="167"/>
      <c r="AH265" s="167"/>
      <c r="AI265" s="167"/>
      <c r="AJ265" s="167"/>
      <c r="AK265" s="167"/>
      <c r="AL265" s="167"/>
      <c r="AM265" s="167"/>
      <c r="AN265" s="167"/>
      <c r="AO265" s="167"/>
      <c r="AP265" s="167"/>
      <c r="AQ265" s="167"/>
      <c r="AR265" s="167"/>
      <c r="AS265" s="167"/>
      <c r="AT265" s="167"/>
      <c r="AU265" s="167"/>
      <c r="AV265" s="167"/>
      <c r="AW265" s="167"/>
      <c r="AX265" s="167"/>
      <c r="AY265" s="167"/>
      <c r="AZ265" s="167"/>
      <c r="BA265" s="167"/>
      <c r="BB265" s="167"/>
      <c r="BC265" s="167"/>
      <c r="BD265" s="167"/>
      <c r="BE265" s="167"/>
      <c r="BF265" s="167"/>
      <c r="BG265" s="167"/>
      <c r="BH265" s="167"/>
      <c r="BI265" s="167"/>
      <c r="BJ265" s="167"/>
      <c r="BK265" s="167"/>
      <c r="BL265" s="167"/>
      <c r="BM265" s="167"/>
      <c r="BN265" s="167"/>
      <c r="BO265" s="167"/>
      <c r="BP265" s="167"/>
      <c r="BQ265" s="167"/>
      <c r="BR265" s="167"/>
      <c r="BS265" s="167"/>
      <c r="BT265" s="167"/>
      <c r="BU265" s="167"/>
      <c r="BV265" s="167"/>
      <c r="BW265" s="167"/>
      <c r="BX265" s="167"/>
      <c r="BY265" s="167"/>
      <c r="BZ265" s="167"/>
      <c r="CA265" s="167"/>
      <c r="CB265" s="167"/>
      <c r="CC265" s="167"/>
      <c r="CD265" s="167"/>
      <c r="CE265" s="167"/>
      <c r="CF265" s="167"/>
      <c r="CG265" s="167"/>
      <c r="CH265" s="167"/>
      <c r="CI265" s="167"/>
      <c r="CJ265" s="167"/>
      <c r="CK265" s="167"/>
      <c r="CL265" s="167"/>
      <c r="CM265" s="167"/>
      <c r="CN265" s="167"/>
      <c r="CO265" s="167"/>
      <c r="CP265" s="167"/>
      <c r="CQ265" s="167"/>
      <c r="CR265" s="167"/>
      <c r="CS265" s="167"/>
      <c r="CT265" s="167"/>
      <c r="CU265" s="167"/>
      <c r="CV265" s="167"/>
      <c r="CW265" s="167"/>
      <c r="CX265" s="167"/>
      <c r="CY265" s="167"/>
      <c r="CZ265" s="167"/>
      <c r="DA265" s="167"/>
      <c r="DB265" s="167"/>
      <c r="DC265" s="167"/>
      <c r="DD265" s="167"/>
      <c r="DE265" s="167"/>
      <c r="DF265" s="167"/>
      <c r="DG265" s="167"/>
      <c r="DH265" s="167"/>
      <c r="DI265" s="167"/>
      <c r="DJ265" s="167"/>
      <c r="DK265" s="167"/>
      <c r="DL265" s="167"/>
      <c r="DM265" s="167"/>
      <c r="DN265" s="167"/>
      <c r="DO265" s="167"/>
      <c r="DP265" s="167"/>
      <c r="DQ265" s="167"/>
      <c r="DR265" s="167"/>
      <c r="DS265" s="167"/>
      <c r="DT265" s="167"/>
      <c r="DU265" s="167"/>
      <c r="DV265" s="167"/>
      <c r="DW265" s="167"/>
      <c r="DX265" s="167"/>
      <c r="DY265" s="167"/>
      <c r="DZ265" s="167"/>
      <c r="EA265" s="167"/>
      <c r="EB265" s="167"/>
      <c r="EC265" s="167"/>
      <c r="ED265" s="167"/>
      <c r="EE265" s="167"/>
      <c r="EF265" s="167"/>
      <c r="EG265" s="167"/>
      <c r="EH265" s="167"/>
      <c r="EI265" s="167"/>
      <c r="EJ265" s="167"/>
      <c r="EK265" s="167"/>
      <c r="EL265" s="167"/>
      <c r="EM265" s="167"/>
      <c r="EN265" s="167"/>
      <c r="EO265" s="167"/>
      <c r="EP265" s="167"/>
      <c r="EQ265" s="167"/>
      <c r="ER265" s="167"/>
      <c r="ES265" s="167"/>
      <c r="ET265" s="167"/>
      <c r="EU265" s="167"/>
      <c r="EV265" s="167"/>
      <c r="EW265" s="167"/>
      <c r="EX265" s="167"/>
      <c r="EY265" s="167"/>
      <c r="EZ265" s="167"/>
      <c r="FA265" s="167"/>
      <c r="FB265" s="167"/>
      <c r="FC265" s="167"/>
    </row>
    <row r="266" spans="2:159" s="292" customFormat="1" x14ac:dyDescent="0.2">
      <c r="B266" s="293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7"/>
      <c r="Z266" s="167"/>
      <c r="AA266" s="167"/>
      <c r="AB266" s="167"/>
      <c r="AC266" s="167"/>
      <c r="AD266" s="167"/>
      <c r="AE266" s="167"/>
      <c r="AF266" s="167"/>
      <c r="AG266" s="167"/>
      <c r="AH266" s="167"/>
      <c r="AI266" s="167"/>
      <c r="AJ266" s="167"/>
      <c r="AK266" s="167"/>
      <c r="AL266" s="167"/>
      <c r="AM266" s="167"/>
      <c r="AN266" s="167"/>
      <c r="AO266" s="167"/>
      <c r="AP266" s="167"/>
      <c r="AQ266" s="167"/>
      <c r="AR266" s="167"/>
      <c r="AS266" s="167"/>
      <c r="AT266" s="167"/>
      <c r="AU266" s="167"/>
      <c r="AV266" s="167"/>
      <c r="AW266" s="167"/>
      <c r="AX266" s="167"/>
      <c r="AY266" s="167"/>
      <c r="AZ266" s="167"/>
      <c r="BA266" s="167"/>
      <c r="BB266" s="167"/>
      <c r="BC266" s="167"/>
      <c r="BD266" s="167"/>
      <c r="BE266" s="167"/>
      <c r="BF266" s="167"/>
      <c r="BG266" s="167"/>
      <c r="BH266" s="167"/>
      <c r="BI266" s="167"/>
      <c r="BJ266" s="167"/>
      <c r="BK266" s="167"/>
      <c r="BL266" s="167"/>
      <c r="BM266" s="167"/>
      <c r="BN266" s="167"/>
      <c r="BO266" s="167"/>
      <c r="BP266" s="167"/>
      <c r="BQ266" s="167"/>
      <c r="BR266" s="167"/>
      <c r="BS266" s="167"/>
      <c r="BT266" s="167"/>
      <c r="BU266" s="167"/>
      <c r="BV266" s="167"/>
      <c r="BW266" s="167"/>
      <c r="BX266" s="167"/>
      <c r="BY266" s="167"/>
      <c r="BZ266" s="167"/>
      <c r="CA266" s="167"/>
      <c r="CB266" s="167"/>
      <c r="CC266" s="167"/>
      <c r="CD266" s="167"/>
      <c r="CE266" s="167"/>
      <c r="CF266" s="167"/>
      <c r="CG266" s="167"/>
      <c r="CH266" s="167"/>
      <c r="CI266" s="167"/>
      <c r="CJ266" s="167"/>
      <c r="CK266" s="167"/>
      <c r="CL266" s="167"/>
      <c r="CM266" s="167"/>
      <c r="CN266" s="167"/>
      <c r="CO266" s="167"/>
      <c r="CP266" s="167"/>
      <c r="CQ266" s="167"/>
      <c r="CR266" s="167"/>
      <c r="CS266" s="167"/>
      <c r="CT266" s="167"/>
      <c r="CU266" s="167"/>
      <c r="CV266" s="167"/>
      <c r="CW266" s="167"/>
      <c r="CX266" s="167"/>
      <c r="CY266" s="167"/>
      <c r="CZ266" s="167"/>
      <c r="DA266" s="167"/>
      <c r="DB266" s="167"/>
      <c r="DC266" s="167"/>
      <c r="DD266" s="167"/>
      <c r="DE266" s="167"/>
      <c r="DF266" s="167"/>
      <c r="DG266" s="167"/>
      <c r="DH266" s="167"/>
      <c r="DI266" s="167"/>
      <c r="DJ266" s="167"/>
      <c r="DK266" s="167"/>
      <c r="DL266" s="167"/>
      <c r="DM266" s="167"/>
      <c r="DN266" s="167"/>
      <c r="DO266" s="167"/>
      <c r="DP266" s="167"/>
      <c r="DQ266" s="167"/>
      <c r="DR266" s="167"/>
      <c r="DS266" s="167"/>
      <c r="DT266" s="167"/>
      <c r="DU266" s="167"/>
      <c r="DV266" s="167"/>
      <c r="DW266" s="167"/>
      <c r="DX266" s="167"/>
      <c r="DY266" s="167"/>
      <c r="DZ266" s="167"/>
      <c r="EA266" s="167"/>
      <c r="EB266" s="167"/>
      <c r="EC266" s="167"/>
      <c r="ED266" s="167"/>
      <c r="EE266" s="167"/>
      <c r="EF266" s="167"/>
      <c r="EG266" s="167"/>
      <c r="EH266" s="167"/>
      <c r="EI266" s="167"/>
      <c r="EJ266" s="167"/>
      <c r="EK266" s="167"/>
      <c r="EL266" s="167"/>
      <c r="EM266" s="167"/>
      <c r="EN266" s="167"/>
      <c r="EO266" s="167"/>
      <c r="EP266" s="167"/>
      <c r="EQ266" s="167"/>
      <c r="ER266" s="167"/>
      <c r="ES266" s="167"/>
      <c r="ET266" s="167"/>
      <c r="EU266" s="167"/>
      <c r="EV266" s="167"/>
      <c r="EW266" s="167"/>
      <c r="EX266" s="167"/>
      <c r="EY266" s="167"/>
      <c r="EZ266" s="167"/>
      <c r="FA266" s="167"/>
      <c r="FB266" s="167"/>
      <c r="FC266" s="167"/>
    </row>
    <row r="267" spans="2:159" s="292" customFormat="1" x14ac:dyDescent="0.2">
      <c r="B267" s="293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7"/>
      <c r="Z267" s="167"/>
      <c r="AA267" s="167"/>
      <c r="AB267" s="167"/>
      <c r="AC267" s="167"/>
      <c r="AD267" s="167"/>
      <c r="AE267" s="167"/>
      <c r="AF267" s="167"/>
      <c r="AG267" s="167"/>
      <c r="AH267" s="167"/>
      <c r="AI267" s="167"/>
      <c r="AJ267" s="167"/>
      <c r="AK267" s="167"/>
      <c r="AL267" s="167"/>
      <c r="AM267" s="167"/>
      <c r="AN267" s="167"/>
      <c r="AO267" s="167"/>
      <c r="AP267" s="167"/>
      <c r="AQ267" s="167"/>
      <c r="AR267" s="167"/>
      <c r="AS267" s="167"/>
      <c r="AT267" s="167"/>
      <c r="AU267" s="167"/>
      <c r="AV267" s="167"/>
      <c r="AW267" s="167"/>
      <c r="AX267" s="167"/>
      <c r="AY267" s="167"/>
      <c r="AZ267" s="167"/>
      <c r="BA267" s="167"/>
      <c r="BB267" s="167"/>
      <c r="BC267" s="167"/>
      <c r="BD267" s="167"/>
      <c r="BE267" s="167"/>
      <c r="BF267" s="167"/>
      <c r="BG267" s="167"/>
      <c r="BH267" s="167"/>
      <c r="BI267" s="167"/>
      <c r="BJ267" s="167"/>
      <c r="BK267" s="167"/>
      <c r="BL267" s="167"/>
      <c r="BM267" s="167"/>
      <c r="BN267" s="167"/>
      <c r="BO267" s="167"/>
      <c r="BP267" s="167"/>
      <c r="BQ267" s="167"/>
      <c r="BR267" s="167"/>
      <c r="BS267" s="167"/>
      <c r="BT267" s="167"/>
      <c r="BU267" s="167"/>
      <c r="BV267" s="167"/>
      <c r="BW267" s="167"/>
      <c r="BX267" s="167"/>
      <c r="BY267" s="167"/>
      <c r="BZ267" s="167"/>
      <c r="CA267" s="167"/>
      <c r="CB267" s="167"/>
      <c r="CC267" s="167"/>
      <c r="CD267" s="167"/>
      <c r="CE267" s="167"/>
      <c r="CF267" s="167"/>
      <c r="CG267" s="167"/>
      <c r="CH267" s="167"/>
      <c r="CI267" s="167"/>
      <c r="CJ267" s="167"/>
      <c r="CK267" s="167"/>
      <c r="CL267" s="167"/>
      <c r="CM267" s="167"/>
      <c r="CN267" s="167"/>
      <c r="CO267" s="167"/>
      <c r="CP267" s="167"/>
      <c r="CQ267" s="167"/>
      <c r="CR267" s="167"/>
      <c r="CS267" s="167"/>
      <c r="CT267" s="167"/>
      <c r="CU267" s="167"/>
      <c r="CV267" s="167"/>
      <c r="CW267" s="167"/>
      <c r="CX267" s="167"/>
      <c r="CY267" s="167"/>
      <c r="CZ267" s="167"/>
      <c r="DA267" s="167"/>
      <c r="DB267" s="167"/>
      <c r="DC267" s="167"/>
      <c r="DD267" s="167"/>
      <c r="DE267" s="167"/>
      <c r="DF267" s="167"/>
      <c r="DG267" s="167"/>
      <c r="DH267" s="167"/>
      <c r="DI267" s="167"/>
      <c r="DJ267" s="167"/>
      <c r="DK267" s="167"/>
      <c r="DL267" s="167"/>
      <c r="DM267" s="167"/>
      <c r="DN267" s="167"/>
      <c r="DO267" s="167"/>
      <c r="DP267" s="167"/>
      <c r="DQ267" s="167"/>
      <c r="DR267" s="167"/>
      <c r="DS267" s="167"/>
      <c r="DT267" s="167"/>
      <c r="DU267" s="167"/>
      <c r="DV267" s="167"/>
      <c r="DW267" s="167"/>
      <c r="DX267" s="167"/>
      <c r="DY267" s="167"/>
      <c r="DZ267" s="167"/>
      <c r="EA267" s="167"/>
      <c r="EB267" s="167"/>
      <c r="EC267" s="167"/>
      <c r="ED267" s="167"/>
      <c r="EE267" s="167"/>
      <c r="EF267" s="167"/>
      <c r="EG267" s="167"/>
      <c r="EH267" s="167"/>
      <c r="EI267" s="167"/>
      <c r="EJ267" s="167"/>
      <c r="EK267" s="167"/>
      <c r="EL267" s="167"/>
      <c r="EM267" s="167"/>
      <c r="EN267" s="167"/>
      <c r="EO267" s="167"/>
      <c r="EP267" s="167"/>
      <c r="EQ267" s="167"/>
      <c r="ER267" s="167"/>
      <c r="ES267" s="167"/>
      <c r="ET267" s="167"/>
      <c r="EU267" s="167"/>
      <c r="EV267" s="167"/>
      <c r="EW267" s="167"/>
      <c r="EX267" s="167"/>
      <c r="EY267" s="167"/>
      <c r="EZ267" s="167"/>
      <c r="FA267" s="167"/>
      <c r="FB267" s="167"/>
      <c r="FC267" s="167"/>
    </row>
    <row r="268" spans="2:159" s="292" customFormat="1" x14ac:dyDescent="0.2">
      <c r="B268" s="293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7"/>
      <c r="Z268" s="167"/>
      <c r="AA268" s="167"/>
      <c r="AB268" s="167"/>
      <c r="AC268" s="167"/>
      <c r="AD268" s="167"/>
      <c r="AE268" s="167"/>
      <c r="AF268" s="167"/>
      <c r="AG268" s="167"/>
      <c r="AH268" s="167"/>
      <c r="AI268" s="167"/>
      <c r="AJ268" s="167"/>
      <c r="AK268" s="167"/>
      <c r="AL268" s="167"/>
      <c r="AM268" s="167"/>
      <c r="AN268" s="167"/>
      <c r="AO268" s="167"/>
      <c r="AP268" s="167"/>
      <c r="AQ268" s="167"/>
      <c r="AR268" s="167"/>
      <c r="AS268" s="167"/>
      <c r="AT268" s="167"/>
      <c r="AU268" s="167"/>
      <c r="AV268" s="167"/>
      <c r="AW268" s="167"/>
      <c r="AX268" s="167"/>
      <c r="AY268" s="167"/>
      <c r="AZ268" s="167"/>
      <c r="BA268" s="167"/>
      <c r="BB268" s="167"/>
      <c r="BC268" s="167"/>
      <c r="BD268" s="167"/>
      <c r="BE268" s="167"/>
      <c r="BF268" s="167"/>
      <c r="BG268" s="167"/>
      <c r="BH268" s="167"/>
      <c r="BI268" s="167"/>
      <c r="BJ268" s="167"/>
      <c r="BK268" s="167"/>
      <c r="BL268" s="167"/>
      <c r="BM268" s="167"/>
      <c r="BN268" s="167"/>
      <c r="BO268" s="167"/>
      <c r="BP268" s="167"/>
      <c r="BQ268" s="167"/>
      <c r="BR268" s="167"/>
      <c r="BS268" s="167"/>
      <c r="BT268" s="167"/>
      <c r="BU268" s="167"/>
      <c r="BV268" s="167"/>
      <c r="BW268" s="167"/>
      <c r="BX268" s="167"/>
      <c r="BY268" s="167"/>
      <c r="BZ268" s="167"/>
      <c r="CA268" s="167"/>
      <c r="CB268" s="167"/>
      <c r="CC268" s="167"/>
      <c r="CD268" s="167"/>
      <c r="CE268" s="167"/>
      <c r="CF268" s="167"/>
      <c r="CG268" s="167"/>
      <c r="CH268" s="167"/>
      <c r="CI268" s="167"/>
      <c r="CJ268" s="167"/>
      <c r="CK268" s="167"/>
      <c r="CL268" s="167"/>
      <c r="CM268" s="167"/>
      <c r="CN268" s="167"/>
      <c r="CO268" s="167"/>
      <c r="CP268" s="167"/>
      <c r="CQ268" s="167"/>
      <c r="CR268" s="167"/>
      <c r="CS268" s="167"/>
      <c r="CT268" s="167"/>
      <c r="CU268" s="167"/>
      <c r="CV268" s="167"/>
      <c r="CW268" s="167"/>
      <c r="CX268" s="167"/>
      <c r="CY268" s="167"/>
      <c r="CZ268" s="167"/>
      <c r="DA268" s="167"/>
      <c r="DB268" s="167"/>
      <c r="DC268" s="167"/>
      <c r="DD268" s="167"/>
      <c r="DE268" s="167"/>
      <c r="DF268" s="167"/>
      <c r="DG268" s="167"/>
      <c r="DH268" s="167"/>
      <c r="DI268" s="167"/>
      <c r="DJ268" s="167"/>
      <c r="DK268" s="167"/>
      <c r="DL268" s="167"/>
      <c r="DM268" s="167"/>
      <c r="DN268" s="167"/>
      <c r="DO268" s="167"/>
      <c r="DP268" s="167"/>
      <c r="DQ268" s="167"/>
      <c r="DR268" s="167"/>
      <c r="DS268" s="167"/>
      <c r="DT268" s="167"/>
      <c r="DU268" s="167"/>
      <c r="DV268" s="167"/>
      <c r="DW268" s="167"/>
      <c r="DX268" s="167"/>
      <c r="DY268" s="167"/>
      <c r="DZ268" s="167"/>
      <c r="EA268" s="167"/>
      <c r="EB268" s="167"/>
      <c r="EC268" s="167"/>
      <c r="ED268" s="167"/>
      <c r="EE268" s="167"/>
      <c r="EF268" s="167"/>
      <c r="EG268" s="167"/>
      <c r="EH268" s="167"/>
      <c r="EI268" s="167"/>
      <c r="EJ268" s="167"/>
      <c r="EK268" s="167"/>
      <c r="EL268" s="167"/>
      <c r="EM268" s="167"/>
      <c r="EN268" s="167"/>
      <c r="EO268" s="167"/>
      <c r="EP268" s="167"/>
      <c r="EQ268" s="167"/>
      <c r="ER268" s="167"/>
      <c r="ES268" s="167"/>
      <c r="ET268" s="167"/>
      <c r="EU268" s="167"/>
      <c r="EV268" s="167"/>
      <c r="EW268" s="167"/>
      <c r="EX268" s="167"/>
      <c r="EY268" s="167"/>
      <c r="EZ268" s="167"/>
      <c r="FA268" s="167"/>
      <c r="FB268" s="167"/>
      <c r="FC268" s="167"/>
    </row>
    <row r="269" spans="2:159" s="292" customFormat="1" x14ac:dyDescent="0.2">
      <c r="B269" s="293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7"/>
      <c r="Z269" s="167"/>
      <c r="AA269" s="167"/>
      <c r="AB269" s="167"/>
      <c r="AC269" s="167"/>
      <c r="AD269" s="167"/>
      <c r="AE269" s="167"/>
      <c r="AF269" s="167"/>
      <c r="AG269" s="167"/>
      <c r="AH269" s="167"/>
      <c r="AI269" s="167"/>
      <c r="AJ269" s="167"/>
      <c r="AK269" s="167"/>
      <c r="AL269" s="167"/>
      <c r="AM269" s="167"/>
      <c r="AN269" s="167"/>
      <c r="AO269" s="167"/>
      <c r="AP269" s="167"/>
      <c r="AQ269" s="167"/>
      <c r="AR269" s="167"/>
      <c r="AS269" s="167"/>
      <c r="AT269" s="167"/>
      <c r="AU269" s="167"/>
      <c r="AV269" s="167"/>
      <c r="AW269" s="167"/>
      <c r="AX269" s="167"/>
      <c r="AY269" s="167"/>
      <c r="AZ269" s="167"/>
      <c r="BA269" s="167"/>
      <c r="BB269" s="167"/>
      <c r="BC269" s="167"/>
      <c r="BD269" s="167"/>
      <c r="BE269" s="167"/>
      <c r="BF269" s="167"/>
      <c r="BG269" s="167"/>
      <c r="BH269" s="167"/>
      <c r="BI269" s="167"/>
      <c r="BJ269" s="167"/>
      <c r="BK269" s="167"/>
      <c r="BL269" s="167"/>
      <c r="BM269" s="167"/>
      <c r="BN269" s="167"/>
      <c r="BO269" s="167"/>
      <c r="BP269" s="167"/>
      <c r="BQ269" s="167"/>
      <c r="BR269" s="167"/>
      <c r="BS269" s="167"/>
      <c r="BT269" s="167"/>
      <c r="BU269" s="167"/>
      <c r="BV269" s="167"/>
      <c r="BW269" s="167"/>
      <c r="BX269" s="167"/>
      <c r="BY269" s="167"/>
      <c r="BZ269" s="167"/>
      <c r="CA269" s="167"/>
      <c r="CB269" s="167"/>
      <c r="CC269" s="167"/>
      <c r="CD269" s="167"/>
      <c r="CE269" s="167"/>
      <c r="CF269" s="167"/>
      <c r="CG269" s="167"/>
      <c r="CH269" s="167"/>
      <c r="CI269" s="167"/>
      <c r="CJ269" s="167"/>
      <c r="CK269" s="167"/>
      <c r="CL269" s="167"/>
      <c r="CM269" s="167"/>
      <c r="CN269" s="167"/>
      <c r="CO269" s="167"/>
      <c r="CP269" s="167"/>
      <c r="CQ269" s="167"/>
      <c r="CR269" s="167"/>
      <c r="CS269" s="167"/>
      <c r="CT269" s="167"/>
      <c r="CU269" s="167"/>
      <c r="CV269" s="167"/>
      <c r="CW269" s="167"/>
      <c r="CX269" s="167"/>
      <c r="CY269" s="167"/>
      <c r="CZ269" s="167"/>
      <c r="DA269" s="167"/>
      <c r="DB269" s="167"/>
      <c r="DC269" s="167"/>
      <c r="DD269" s="167"/>
      <c r="DE269" s="167"/>
      <c r="DF269" s="167"/>
      <c r="DG269" s="167"/>
      <c r="DH269" s="167"/>
      <c r="DI269" s="167"/>
      <c r="DJ269" s="167"/>
      <c r="DK269" s="167"/>
      <c r="DL269" s="167"/>
      <c r="DM269" s="167"/>
      <c r="DN269" s="167"/>
      <c r="DO269" s="167"/>
      <c r="DP269" s="167"/>
      <c r="DQ269" s="167"/>
      <c r="DR269" s="167"/>
      <c r="DS269" s="167"/>
      <c r="DT269" s="167"/>
      <c r="DU269" s="167"/>
      <c r="DV269" s="167"/>
      <c r="DW269" s="167"/>
      <c r="DX269" s="167"/>
      <c r="DY269" s="167"/>
      <c r="DZ269" s="167"/>
      <c r="EA269" s="167"/>
      <c r="EB269" s="167"/>
      <c r="EC269" s="167"/>
      <c r="ED269" s="167"/>
      <c r="EE269" s="167"/>
      <c r="EF269" s="167"/>
      <c r="EG269" s="167"/>
      <c r="EH269" s="167"/>
      <c r="EI269" s="167"/>
      <c r="EJ269" s="167"/>
      <c r="EK269" s="167"/>
      <c r="EL269" s="167"/>
      <c r="EM269" s="167"/>
      <c r="EN269" s="167"/>
      <c r="EO269" s="167"/>
      <c r="EP269" s="167"/>
      <c r="EQ269" s="167"/>
      <c r="ER269" s="167"/>
      <c r="ES269" s="167"/>
      <c r="ET269" s="167"/>
      <c r="EU269" s="167"/>
      <c r="EV269" s="167"/>
      <c r="EW269" s="167"/>
      <c r="EX269" s="167"/>
      <c r="EY269" s="167"/>
      <c r="EZ269" s="167"/>
      <c r="FA269" s="167"/>
      <c r="FB269" s="167"/>
      <c r="FC269" s="167"/>
    </row>
    <row r="270" spans="2:159" s="292" customFormat="1" x14ac:dyDescent="0.2">
      <c r="B270" s="293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7"/>
      <c r="Z270" s="167"/>
      <c r="AA270" s="167"/>
      <c r="AB270" s="167"/>
      <c r="AC270" s="167"/>
      <c r="AD270" s="167"/>
      <c r="AE270" s="167"/>
      <c r="AF270" s="167"/>
      <c r="AG270" s="167"/>
      <c r="AH270" s="167"/>
      <c r="AI270" s="167"/>
      <c r="AJ270" s="167"/>
      <c r="AK270" s="167"/>
      <c r="AL270" s="167"/>
      <c r="AM270" s="167"/>
      <c r="AN270" s="167"/>
      <c r="AO270" s="167"/>
      <c r="AP270" s="167"/>
      <c r="AQ270" s="167"/>
      <c r="AR270" s="167"/>
      <c r="AS270" s="167"/>
      <c r="AT270" s="167"/>
      <c r="AU270" s="167"/>
      <c r="AV270" s="167"/>
      <c r="AW270" s="167"/>
      <c r="AX270" s="167"/>
      <c r="AY270" s="167"/>
      <c r="AZ270" s="167"/>
      <c r="BA270" s="167"/>
      <c r="BB270" s="167"/>
      <c r="BC270" s="167"/>
      <c r="BD270" s="167"/>
      <c r="BE270" s="167"/>
      <c r="BF270" s="167"/>
      <c r="BG270" s="167"/>
      <c r="BH270" s="167"/>
      <c r="BI270" s="167"/>
      <c r="BJ270" s="167"/>
      <c r="BK270" s="167"/>
      <c r="BL270" s="167"/>
      <c r="BM270" s="167"/>
      <c r="BN270" s="167"/>
      <c r="BO270" s="167"/>
      <c r="BP270" s="167"/>
      <c r="BQ270" s="167"/>
      <c r="BR270" s="167"/>
      <c r="BS270" s="167"/>
      <c r="BT270" s="167"/>
      <c r="BU270" s="167"/>
      <c r="BV270" s="167"/>
      <c r="BW270" s="167"/>
      <c r="BX270" s="167"/>
      <c r="BY270" s="167"/>
      <c r="BZ270" s="167"/>
      <c r="CA270" s="167"/>
      <c r="CB270" s="167"/>
      <c r="CC270" s="167"/>
      <c r="CD270" s="167"/>
      <c r="CE270" s="167"/>
      <c r="CF270" s="167"/>
      <c r="CG270" s="167"/>
      <c r="CH270" s="167"/>
      <c r="CI270" s="167"/>
      <c r="CJ270" s="167"/>
      <c r="CK270" s="167"/>
      <c r="CL270" s="167"/>
      <c r="CM270" s="167"/>
      <c r="CN270" s="167"/>
      <c r="CO270" s="167"/>
      <c r="CP270" s="167"/>
      <c r="CQ270" s="167"/>
      <c r="CR270" s="167"/>
      <c r="CS270" s="167"/>
      <c r="CT270" s="167"/>
      <c r="CU270" s="167"/>
      <c r="CV270" s="167"/>
      <c r="CW270" s="167"/>
      <c r="CX270" s="167"/>
      <c r="CY270" s="167"/>
      <c r="CZ270" s="167"/>
      <c r="DA270" s="167"/>
      <c r="DB270" s="167"/>
      <c r="DC270" s="167"/>
      <c r="DD270" s="167"/>
      <c r="DE270" s="167"/>
      <c r="DF270" s="167"/>
      <c r="DG270" s="167"/>
      <c r="DH270" s="167"/>
      <c r="DI270" s="167"/>
      <c r="DJ270" s="167"/>
      <c r="DK270" s="167"/>
      <c r="DL270" s="167"/>
      <c r="DM270" s="167"/>
      <c r="DN270" s="167"/>
      <c r="DO270" s="167"/>
      <c r="DP270" s="167"/>
      <c r="DQ270" s="167"/>
      <c r="DR270" s="167"/>
      <c r="DS270" s="167"/>
      <c r="DT270" s="167"/>
      <c r="DU270" s="167"/>
      <c r="DV270" s="167"/>
      <c r="DW270" s="167"/>
      <c r="DX270" s="167"/>
      <c r="DY270" s="167"/>
      <c r="DZ270" s="167"/>
      <c r="EA270" s="167"/>
      <c r="EB270" s="167"/>
      <c r="EC270" s="167"/>
      <c r="ED270" s="167"/>
      <c r="EE270" s="167"/>
      <c r="EF270" s="167"/>
      <c r="EG270" s="167"/>
      <c r="EH270" s="167"/>
      <c r="EI270" s="167"/>
      <c r="EJ270" s="167"/>
      <c r="EK270" s="167"/>
      <c r="EL270" s="167"/>
      <c r="EM270" s="167"/>
      <c r="EN270" s="167"/>
      <c r="EO270" s="167"/>
      <c r="EP270" s="167"/>
      <c r="EQ270" s="167"/>
      <c r="ER270" s="167"/>
      <c r="ES270" s="167"/>
      <c r="ET270" s="167"/>
      <c r="EU270" s="167"/>
      <c r="EV270" s="167"/>
      <c r="EW270" s="167"/>
      <c r="EX270" s="167"/>
      <c r="EY270" s="167"/>
      <c r="EZ270" s="167"/>
      <c r="FA270" s="167"/>
      <c r="FB270" s="167"/>
      <c r="FC270" s="167"/>
    </row>
    <row r="271" spans="2:159" s="292" customFormat="1" x14ac:dyDescent="0.2">
      <c r="B271" s="293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7"/>
      <c r="AK271" s="167"/>
      <c r="AL271" s="167"/>
      <c r="AM271" s="167"/>
      <c r="AN271" s="167"/>
      <c r="AO271" s="167"/>
      <c r="AP271" s="167"/>
      <c r="AQ271" s="167"/>
      <c r="AR271" s="167"/>
      <c r="AS271" s="167"/>
      <c r="AT271" s="167"/>
      <c r="AU271" s="167"/>
      <c r="AV271" s="167"/>
      <c r="AW271" s="167"/>
      <c r="AX271" s="167"/>
      <c r="AY271" s="167"/>
      <c r="AZ271" s="167"/>
      <c r="BA271" s="167"/>
      <c r="BB271" s="167"/>
      <c r="BC271" s="167"/>
      <c r="BD271" s="167"/>
      <c r="BE271" s="167"/>
      <c r="BF271" s="167"/>
      <c r="BG271" s="167"/>
      <c r="BH271" s="167"/>
      <c r="BI271" s="167"/>
      <c r="BJ271" s="167"/>
      <c r="BK271" s="167"/>
      <c r="BL271" s="167"/>
      <c r="BM271" s="167"/>
      <c r="BN271" s="167"/>
      <c r="BO271" s="167"/>
      <c r="BP271" s="167"/>
      <c r="BQ271" s="167"/>
      <c r="BR271" s="167"/>
      <c r="BS271" s="167"/>
      <c r="BT271" s="167"/>
      <c r="BU271" s="167"/>
      <c r="BV271" s="167"/>
      <c r="BW271" s="167"/>
      <c r="BX271" s="167"/>
      <c r="BY271" s="167"/>
      <c r="BZ271" s="167"/>
      <c r="CA271" s="167"/>
      <c r="CB271" s="167"/>
      <c r="CC271" s="167"/>
      <c r="CD271" s="167"/>
      <c r="CE271" s="167"/>
      <c r="CF271" s="167"/>
      <c r="CG271" s="167"/>
      <c r="CH271" s="167"/>
      <c r="CI271" s="167"/>
      <c r="CJ271" s="167"/>
      <c r="CK271" s="167"/>
      <c r="CL271" s="167"/>
      <c r="CM271" s="167"/>
      <c r="CN271" s="167"/>
      <c r="CO271" s="167"/>
      <c r="CP271" s="167"/>
      <c r="CQ271" s="167"/>
      <c r="CR271" s="167"/>
      <c r="CS271" s="167"/>
      <c r="CT271" s="167"/>
      <c r="CU271" s="167"/>
      <c r="CV271" s="167"/>
      <c r="CW271" s="167"/>
      <c r="CX271" s="167"/>
      <c r="CY271" s="167"/>
      <c r="CZ271" s="167"/>
      <c r="DA271" s="167"/>
      <c r="DB271" s="167"/>
      <c r="DC271" s="167"/>
      <c r="DD271" s="167"/>
      <c r="DE271" s="167"/>
      <c r="DF271" s="167"/>
      <c r="DG271" s="167"/>
      <c r="DH271" s="167"/>
      <c r="DI271" s="167"/>
      <c r="DJ271" s="167"/>
      <c r="DK271" s="167"/>
      <c r="DL271" s="167"/>
      <c r="DM271" s="167"/>
      <c r="DN271" s="167"/>
      <c r="DO271" s="167"/>
      <c r="DP271" s="167"/>
      <c r="DQ271" s="167"/>
      <c r="DR271" s="167"/>
      <c r="DS271" s="167"/>
      <c r="DT271" s="167"/>
      <c r="DU271" s="167"/>
      <c r="DV271" s="167"/>
      <c r="DW271" s="167"/>
      <c r="DX271" s="167"/>
      <c r="DY271" s="167"/>
      <c r="DZ271" s="167"/>
      <c r="EA271" s="167"/>
      <c r="EB271" s="167"/>
      <c r="EC271" s="167"/>
      <c r="ED271" s="167"/>
      <c r="EE271" s="167"/>
      <c r="EF271" s="167"/>
      <c r="EG271" s="167"/>
      <c r="EH271" s="167"/>
      <c r="EI271" s="167"/>
      <c r="EJ271" s="167"/>
      <c r="EK271" s="167"/>
      <c r="EL271" s="167"/>
      <c r="EM271" s="167"/>
      <c r="EN271" s="167"/>
      <c r="EO271" s="167"/>
      <c r="EP271" s="167"/>
      <c r="EQ271" s="167"/>
      <c r="ER271" s="167"/>
      <c r="ES271" s="167"/>
      <c r="ET271" s="167"/>
      <c r="EU271" s="167"/>
      <c r="EV271" s="167"/>
      <c r="EW271" s="167"/>
      <c r="EX271" s="167"/>
      <c r="EY271" s="167"/>
      <c r="EZ271" s="167"/>
      <c r="FA271" s="167"/>
      <c r="FB271" s="167"/>
      <c r="FC271" s="167"/>
    </row>
    <row r="272" spans="2:159" s="292" customFormat="1" x14ac:dyDescent="0.2">
      <c r="B272" s="293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7"/>
      <c r="Z272" s="167"/>
      <c r="AA272" s="167"/>
      <c r="AB272" s="167"/>
      <c r="AC272" s="167"/>
      <c r="AD272" s="167"/>
      <c r="AE272" s="167"/>
      <c r="AF272" s="167"/>
      <c r="AG272" s="167"/>
      <c r="AH272" s="167"/>
      <c r="AI272" s="167"/>
      <c r="AJ272" s="167"/>
      <c r="AK272" s="167"/>
      <c r="AL272" s="167"/>
      <c r="AM272" s="167"/>
      <c r="AN272" s="167"/>
      <c r="AO272" s="167"/>
      <c r="AP272" s="167"/>
      <c r="AQ272" s="167"/>
      <c r="AR272" s="167"/>
      <c r="AS272" s="167"/>
      <c r="AT272" s="167"/>
      <c r="AU272" s="167"/>
      <c r="AV272" s="167"/>
      <c r="AW272" s="167"/>
      <c r="AX272" s="167"/>
      <c r="AY272" s="167"/>
      <c r="AZ272" s="167"/>
      <c r="BA272" s="167"/>
      <c r="BB272" s="167"/>
      <c r="BC272" s="167"/>
      <c r="BD272" s="167"/>
      <c r="BE272" s="167"/>
      <c r="BF272" s="167"/>
      <c r="BG272" s="167"/>
      <c r="BH272" s="167"/>
      <c r="BI272" s="167"/>
      <c r="BJ272" s="167"/>
      <c r="BK272" s="167"/>
      <c r="BL272" s="167"/>
      <c r="BM272" s="167"/>
      <c r="BN272" s="167"/>
      <c r="BO272" s="167"/>
      <c r="BP272" s="167"/>
      <c r="BQ272" s="167"/>
      <c r="BR272" s="167"/>
      <c r="BS272" s="167"/>
      <c r="BT272" s="167"/>
      <c r="BU272" s="167"/>
      <c r="BV272" s="167"/>
      <c r="BW272" s="167"/>
      <c r="BX272" s="167"/>
      <c r="BY272" s="167"/>
      <c r="BZ272" s="167"/>
      <c r="CA272" s="167"/>
      <c r="CB272" s="167"/>
      <c r="CC272" s="167"/>
      <c r="CD272" s="167"/>
      <c r="CE272" s="167"/>
      <c r="CF272" s="167"/>
      <c r="CG272" s="167"/>
      <c r="CH272" s="167"/>
      <c r="CI272" s="167"/>
      <c r="CJ272" s="167"/>
      <c r="CK272" s="167"/>
      <c r="CL272" s="167"/>
      <c r="CM272" s="167"/>
      <c r="CN272" s="167"/>
      <c r="CO272" s="167"/>
      <c r="CP272" s="167"/>
      <c r="CQ272" s="167"/>
      <c r="CR272" s="167"/>
      <c r="CS272" s="167"/>
      <c r="CT272" s="167"/>
      <c r="CU272" s="167"/>
      <c r="CV272" s="167"/>
      <c r="CW272" s="167"/>
      <c r="CX272" s="167"/>
      <c r="CY272" s="167"/>
      <c r="CZ272" s="167"/>
      <c r="DA272" s="167"/>
      <c r="DB272" s="167"/>
      <c r="DC272" s="167"/>
      <c r="DD272" s="167"/>
      <c r="DE272" s="167"/>
      <c r="DF272" s="167"/>
      <c r="DG272" s="167"/>
      <c r="DH272" s="167"/>
      <c r="DI272" s="167"/>
      <c r="DJ272" s="167"/>
      <c r="DK272" s="167"/>
      <c r="DL272" s="167"/>
      <c r="DM272" s="167"/>
      <c r="DN272" s="167"/>
      <c r="DO272" s="167"/>
      <c r="DP272" s="167"/>
      <c r="DQ272" s="167"/>
      <c r="DR272" s="167"/>
      <c r="DS272" s="167"/>
      <c r="DT272" s="167"/>
      <c r="DU272" s="167"/>
      <c r="DV272" s="167"/>
      <c r="DW272" s="167"/>
      <c r="DX272" s="167"/>
      <c r="DY272" s="167"/>
      <c r="DZ272" s="167"/>
      <c r="EA272" s="167"/>
      <c r="EB272" s="167"/>
      <c r="EC272" s="167"/>
      <c r="ED272" s="167"/>
      <c r="EE272" s="167"/>
      <c r="EF272" s="167"/>
      <c r="EG272" s="167"/>
      <c r="EH272" s="167"/>
      <c r="EI272" s="167"/>
      <c r="EJ272" s="167"/>
      <c r="EK272" s="167"/>
      <c r="EL272" s="167"/>
      <c r="EM272" s="167"/>
      <c r="EN272" s="167"/>
      <c r="EO272" s="167"/>
      <c r="EP272" s="167"/>
      <c r="EQ272" s="167"/>
      <c r="ER272" s="167"/>
      <c r="ES272" s="167"/>
      <c r="ET272" s="167"/>
      <c r="EU272" s="167"/>
      <c r="EV272" s="167"/>
      <c r="EW272" s="167"/>
      <c r="EX272" s="167"/>
      <c r="EY272" s="167"/>
      <c r="EZ272" s="167"/>
      <c r="FA272" s="167"/>
      <c r="FB272" s="167"/>
      <c r="FC272" s="167"/>
    </row>
    <row r="273" spans="2:159" s="292" customFormat="1" x14ac:dyDescent="0.2">
      <c r="B273" s="293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7"/>
      <c r="AC273" s="167"/>
      <c r="AD273" s="167"/>
      <c r="AE273" s="167"/>
      <c r="AF273" s="167"/>
      <c r="AG273" s="167"/>
      <c r="AH273" s="167"/>
      <c r="AI273" s="167"/>
      <c r="AJ273" s="167"/>
      <c r="AK273" s="167"/>
      <c r="AL273" s="167"/>
      <c r="AM273" s="167"/>
      <c r="AN273" s="167"/>
      <c r="AO273" s="167"/>
      <c r="AP273" s="167"/>
      <c r="AQ273" s="167"/>
      <c r="AR273" s="167"/>
      <c r="AS273" s="167"/>
      <c r="AT273" s="167"/>
      <c r="AU273" s="167"/>
      <c r="AV273" s="167"/>
      <c r="AW273" s="167"/>
      <c r="AX273" s="167"/>
      <c r="AY273" s="167"/>
      <c r="AZ273" s="167"/>
      <c r="BA273" s="167"/>
      <c r="BB273" s="167"/>
      <c r="BC273" s="167"/>
      <c r="BD273" s="167"/>
      <c r="BE273" s="167"/>
      <c r="BF273" s="167"/>
      <c r="BG273" s="167"/>
      <c r="BH273" s="167"/>
      <c r="BI273" s="167"/>
      <c r="BJ273" s="167"/>
      <c r="BK273" s="167"/>
      <c r="BL273" s="167"/>
      <c r="BM273" s="167"/>
      <c r="BN273" s="167"/>
      <c r="BO273" s="167"/>
      <c r="BP273" s="167"/>
      <c r="BQ273" s="167"/>
      <c r="BR273" s="167"/>
      <c r="BS273" s="167"/>
      <c r="BT273" s="167"/>
      <c r="BU273" s="167"/>
      <c r="BV273" s="167"/>
      <c r="BW273" s="167"/>
      <c r="BX273" s="167"/>
      <c r="BY273" s="167"/>
      <c r="BZ273" s="167"/>
      <c r="CA273" s="167"/>
      <c r="CB273" s="167"/>
      <c r="CC273" s="167"/>
      <c r="CD273" s="167"/>
      <c r="CE273" s="167"/>
      <c r="CF273" s="167"/>
      <c r="CG273" s="167"/>
      <c r="CH273" s="167"/>
      <c r="CI273" s="167"/>
      <c r="CJ273" s="167"/>
      <c r="CK273" s="167"/>
      <c r="CL273" s="167"/>
      <c r="CM273" s="167"/>
      <c r="CN273" s="167"/>
      <c r="CO273" s="167"/>
      <c r="CP273" s="167"/>
      <c r="CQ273" s="167"/>
      <c r="CR273" s="167"/>
      <c r="CS273" s="167"/>
      <c r="CT273" s="167"/>
      <c r="CU273" s="167"/>
      <c r="CV273" s="167"/>
      <c r="CW273" s="167"/>
      <c r="CX273" s="167"/>
      <c r="CY273" s="167"/>
      <c r="CZ273" s="167"/>
      <c r="DA273" s="167"/>
      <c r="DB273" s="167"/>
      <c r="DC273" s="167"/>
      <c r="DD273" s="167"/>
      <c r="DE273" s="167"/>
      <c r="DF273" s="167"/>
      <c r="DG273" s="167"/>
      <c r="DH273" s="167"/>
      <c r="DI273" s="167"/>
      <c r="DJ273" s="167"/>
      <c r="DK273" s="167"/>
      <c r="DL273" s="167"/>
      <c r="DM273" s="167"/>
      <c r="DN273" s="167"/>
      <c r="DO273" s="167"/>
      <c r="DP273" s="167"/>
      <c r="DQ273" s="167"/>
      <c r="DR273" s="167"/>
      <c r="DS273" s="167"/>
      <c r="DT273" s="167"/>
      <c r="DU273" s="167"/>
      <c r="DV273" s="167"/>
      <c r="DW273" s="167"/>
      <c r="DX273" s="167"/>
      <c r="DY273" s="167"/>
      <c r="DZ273" s="167"/>
      <c r="EA273" s="167"/>
      <c r="EB273" s="167"/>
      <c r="EC273" s="167"/>
      <c r="ED273" s="167"/>
      <c r="EE273" s="167"/>
      <c r="EF273" s="167"/>
      <c r="EG273" s="167"/>
      <c r="EH273" s="167"/>
      <c r="EI273" s="167"/>
      <c r="EJ273" s="167"/>
      <c r="EK273" s="167"/>
      <c r="EL273" s="167"/>
      <c r="EM273" s="167"/>
      <c r="EN273" s="167"/>
      <c r="EO273" s="167"/>
      <c r="EP273" s="167"/>
      <c r="EQ273" s="167"/>
      <c r="ER273" s="167"/>
      <c r="ES273" s="167"/>
      <c r="ET273" s="167"/>
      <c r="EU273" s="167"/>
      <c r="EV273" s="167"/>
      <c r="EW273" s="167"/>
      <c r="EX273" s="167"/>
      <c r="EY273" s="167"/>
      <c r="EZ273" s="167"/>
      <c r="FA273" s="167"/>
      <c r="FB273" s="167"/>
      <c r="FC273" s="167"/>
    </row>
    <row r="274" spans="2:159" s="292" customFormat="1" x14ac:dyDescent="0.2">
      <c r="B274" s="293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7"/>
      <c r="Z274" s="167"/>
      <c r="AA274" s="167"/>
      <c r="AB274" s="167"/>
      <c r="AC274" s="167"/>
      <c r="AD274" s="167"/>
      <c r="AE274" s="167"/>
      <c r="AF274" s="167"/>
      <c r="AG274" s="167"/>
      <c r="AH274" s="167"/>
      <c r="AI274" s="167"/>
      <c r="AJ274" s="167"/>
      <c r="AK274" s="167"/>
      <c r="AL274" s="167"/>
      <c r="AM274" s="167"/>
      <c r="AN274" s="167"/>
      <c r="AO274" s="167"/>
      <c r="AP274" s="167"/>
      <c r="AQ274" s="167"/>
      <c r="AR274" s="167"/>
      <c r="AS274" s="167"/>
      <c r="AT274" s="167"/>
      <c r="AU274" s="167"/>
      <c r="AV274" s="167"/>
      <c r="AW274" s="167"/>
      <c r="AX274" s="167"/>
      <c r="AY274" s="167"/>
      <c r="AZ274" s="167"/>
      <c r="BA274" s="167"/>
      <c r="BB274" s="167"/>
      <c r="BC274" s="167"/>
      <c r="BD274" s="167"/>
      <c r="BE274" s="167"/>
      <c r="BF274" s="167"/>
      <c r="BG274" s="167"/>
      <c r="BH274" s="167"/>
      <c r="BI274" s="167"/>
      <c r="BJ274" s="167"/>
      <c r="BK274" s="167"/>
      <c r="BL274" s="167"/>
      <c r="BM274" s="167"/>
      <c r="BN274" s="167"/>
      <c r="BO274" s="167"/>
      <c r="BP274" s="167"/>
      <c r="BQ274" s="167"/>
      <c r="BR274" s="167"/>
      <c r="BS274" s="167"/>
      <c r="BT274" s="167"/>
      <c r="BU274" s="167"/>
      <c r="BV274" s="167"/>
      <c r="BW274" s="167"/>
      <c r="BX274" s="167"/>
      <c r="BY274" s="167"/>
      <c r="BZ274" s="167"/>
      <c r="CA274" s="167"/>
      <c r="CB274" s="167"/>
      <c r="CC274" s="167"/>
      <c r="CD274" s="167"/>
      <c r="CE274" s="167"/>
      <c r="CF274" s="167"/>
      <c r="CG274" s="167"/>
      <c r="CH274" s="167"/>
      <c r="CI274" s="167"/>
      <c r="CJ274" s="167"/>
      <c r="CK274" s="167"/>
      <c r="CL274" s="167"/>
      <c r="CM274" s="167"/>
      <c r="CN274" s="167"/>
      <c r="CO274" s="167"/>
      <c r="CP274" s="167"/>
      <c r="CQ274" s="167"/>
      <c r="CR274" s="167"/>
      <c r="CS274" s="167"/>
      <c r="CT274" s="167"/>
      <c r="CU274" s="167"/>
      <c r="CV274" s="167"/>
      <c r="CW274" s="167"/>
      <c r="CX274" s="167"/>
      <c r="CY274" s="167"/>
      <c r="CZ274" s="167"/>
      <c r="DA274" s="167"/>
      <c r="DB274" s="167"/>
      <c r="DC274" s="167"/>
      <c r="DD274" s="167"/>
      <c r="DE274" s="167"/>
      <c r="DF274" s="167"/>
      <c r="DG274" s="167"/>
      <c r="DH274" s="167"/>
      <c r="DI274" s="167"/>
      <c r="DJ274" s="167"/>
      <c r="DK274" s="167"/>
      <c r="DL274" s="167"/>
      <c r="DM274" s="167"/>
      <c r="DN274" s="167"/>
      <c r="DO274" s="167"/>
      <c r="DP274" s="167"/>
      <c r="DQ274" s="167"/>
      <c r="DR274" s="167"/>
      <c r="DS274" s="167"/>
      <c r="DT274" s="167"/>
      <c r="DU274" s="167"/>
      <c r="DV274" s="167"/>
      <c r="DW274" s="167"/>
      <c r="DX274" s="167"/>
      <c r="DY274" s="167"/>
      <c r="DZ274" s="167"/>
      <c r="EA274" s="167"/>
      <c r="EB274" s="167"/>
      <c r="EC274" s="167"/>
      <c r="ED274" s="167"/>
      <c r="EE274" s="167"/>
      <c r="EF274" s="167"/>
      <c r="EG274" s="167"/>
      <c r="EH274" s="167"/>
      <c r="EI274" s="167"/>
      <c r="EJ274" s="167"/>
      <c r="EK274" s="167"/>
      <c r="EL274" s="167"/>
      <c r="EM274" s="167"/>
      <c r="EN274" s="167"/>
      <c r="EO274" s="167"/>
      <c r="EP274" s="167"/>
      <c r="EQ274" s="167"/>
      <c r="ER274" s="167"/>
      <c r="ES274" s="167"/>
      <c r="ET274" s="167"/>
      <c r="EU274" s="167"/>
      <c r="EV274" s="167"/>
      <c r="EW274" s="167"/>
      <c r="EX274" s="167"/>
      <c r="EY274" s="167"/>
      <c r="EZ274" s="167"/>
      <c r="FA274" s="167"/>
      <c r="FB274" s="167"/>
      <c r="FC274" s="167"/>
    </row>
    <row r="275" spans="2:159" s="292" customFormat="1" x14ac:dyDescent="0.2">
      <c r="B275" s="293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67"/>
      <c r="AG275" s="167"/>
      <c r="AH275" s="167"/>
      <c r="AI275" s="167"/>
      <c r="AJ275" s="167"/>
      <c r="AK275" s="167"/>
      <c r="AL275" s="167"/>
      <c r="AM275" s="167"/>
      <c r="AN275" s="167"/>
      <c r="AO275" s="167"/>
      <c r="AP275" s="167"/>
      <c r="AQ275" s="167"/>
      <c r="AR275" s="167"/>
      <c r="AS275" s="167"/>
      <c r="AT275" s="167"/>
      <c r="AU275" s="167"/>
      <c r="AV275" s="167"/>
      <c r="AW275" s="167"/>
      <c r="AX275" s="167"/>
      <c r="AY275" s="167"/>
      <c r="AZ275" s="167"/>
      <c r="BA275" s="167"/>
      <c r="BB275" s="167"/>
      <c r="BC275" s="167"/>
      <c r="BD275" s="167"/>
      <c r="BE275" s="167"/>
      <c r="BF275" s="167"/>
      <c r="BG275" s="167"/>
      <c r="BH275" s="167"/>
      <c r="BI275" s="167"/>
      <c r="BJ275" s="167"/>
      <c r="BK275" s="167"/>
      <c r="BL275" s="167"/>
      <c r="BM275" s="167"/>
      <c r="BN275" s="167"/>
      <c r="BO275" s="167"/>
      <c r="BP275" s="167"/>
      <c r="BQ275" s="167"/>
      <c r="BR275" s="167"/>
      <c r="BS275" s="167"/>
      <c r="BT275" s="167"/>
      <c r="BU275" s="167"/>
      <c r="BV275" s="167"/>
      <c r="BW275" s="167"/>
      <c r="BX275" s="167"/>
      <c r="BY275" s="167"/>
      <c r="BZ275" s="167"/>
      <c r="CA275" s="167"/>
      <c r="CB275" s="167"/>
      <c r="CC275" s="167"/>
      <c r="CD275" s="167"/>
      <c r="CE275" s="167"/>
      <c r="CF275" s="167"/>
      <c r="CG275" s="167"/>
      <c r="CH275" s="167"/>
      <c r="CI275" s="167"/>
      <c r="CJ275" s="167"/>
      <c r="CK275" s="167"/>
      <c r="CL275" s="167"/>
      <c r="CM275" s="167"/>
      <c r="CN275" s="167"/>
      <c r="CO275" s="167"/>
      <c r="CP275" s="167"/>
      <c r="CQ275" s="167"/>
      <c r="CR275" s="167"/>
      <c r="CS275" s="167"/>
      <c r="CT275" s="167"/>
      <c r="CU275" s="167"/>
      <c r="CV275" s="167"/>
      <c r="CW275" s="167"/>
      <c r="CX275" s="167"/>
      <c r="CY275" s="167"/>
      <c r="CZ275" s="167"/>
      <c r="DA275" s="167"/>
      <c r="DB275" s="167"/>
      <c r="DC275" s="167"/>
      <c r="DD275" s="167"/>
      <c r="DE275" s="167"/>
      <c r="DF275" s="167"/>
      <c r="DG275" s="167"/>
      <c r="DH275" s="167"/>
      <c r="DI275" s="167"/>
      <c r="DJ275" s="167"/>
      <c r="DK275" s="167"/>
      <c r="DL275" s="167"/>
      <c r="DM275" s="167"/>
      <c r="DN275" s="167"/>
      <c r="DO275" s="167"/>
      <c r="DP275" s="167"/>
      <c r="DQ275" s="167"/>
      <c r="DR275" s="167"/>
      <c r="DS275" s="167"/>
      <c r="DT275" s="167"/>
      <c r="DU275" s="167"/>
      <c r="DV275" s="167"/>
      <c r="DW275" s="167"/>
      <c r="DX275" s="167"/>
      <c r="DY275" s="167"/>
      <c r="DZ275" s="167"/>
      <c r="EA275" s="167"/>
      <c r="EB275" s="167"/>
      <c r="EC275" s="167"/>
      <c r="ED275" s="167"/>
      <c r="EE275" s="167"/>
      <c r="EF275" s="167"/>
      <c r="EG275" s="167"/>
      <c r="EH275" s="167"/>
      <c r="EI275" s="167"/>
      <c r="EJ275" s="167"/>
      <c r="EK275" s="167"/>
      <c r="EL275" s="167"/>
      <c r="EM275" s="167"/>
      <c r="EN275" s="167"/>
      <c r="EO275" s="167"/>
      <c r="EP275" s="167"/>
      <c r="EQ275" s="167"/>
      <c r="ER275" s="167"/>
      <c r="ES275" s="167"/>
      <c r="ET275" s="167"/>
      <c r="EU275" s="167"/>
      <c r="EV275" s="167"/>
      <c r="EW275" s="167"/>
      <c r="EX275" s="167"/>
      <c r="EY275" s="167"/>
      <c r="EZ275" s="167"/>
      <c r="FA275" s="167"/>
      <c r="FB275" s="167"/>
      <c r="FC275" s="167"/>
    </row>
    <row r="276" spans="2:159" s="292" customFormat="1" x14ac:dyDescent="0.2">
      <c r="B276" s="293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7"/>
      <c r="Z276" s="167"/>
      <c r="AA276" s="167"/>
      <c r="AB276" s="167"/>
      <c r="AC276" s="167"/>
      <c r="AD276" s="167"/>
      <c r="AE276" s="167"/>
      <c r="AF276" s="167"/>
      <c r="AG276" s="167"/>
      <c r="AH276" s="167"/>
      <c r="AI276" s="167"/>
      <c r="AJ276" s="167"/>
      <c r="AK276" s="167"/>
      <c r="AL276" s="167"/>
      <c r="AM276" s="167"/>
      <c r="AN276" s="167"/>
      <c r="AO276" s="167"/>
      <c r="AP276" s="167"/>
      <c r="AQ276" s="167"/>
      <c r="AR276" s="167"/>
      <c r="AS276" s="167"/>
      <c r="AT276" s="167"/>
      <c r="AU276" s="167"/>
      <c r="AV276" s="167"/>
      <c r="AW276" s="167"/>
      <c r="AX276" s="167"/>
      <c r="AY276" s="167"/>
      <c r="AZ276" s="167"/>
      <c r="BA276" s="167"/>
      <c r="BB276" s="167"/>
      <c r="BC276" s="167"/>
      <c r="BD276" s="167"/>
      <c r="BE276" s="167"/>
      <c r="BF276" s="167"/>
      <c r="BG276" s="167"/>
      <c r="BH276" s="167"/>
      <c r="BI276" s="167"/>
      <c r="BJ276" s="167"/>
      <c r="BK276" s="167"/>
      <c r="BL276" s="167"/>
      <c r="BM276" s="167"/>
      <c r="BN276" s="167"/>
      <c r="BO276" s="167"/>
      <c r="BP276" s="167"/>
      <c r="BQ276" s="167"/>
      <c r="BR276" s="167"/>
      <c r="BS276" s="167"/>
      <c r="BT276" s="167"/>
      <c r="BU276" s="167"/>
      <c r="BV276" s="167"/>
      <c r="BW276" s="167"/>
      <c r="BX276" s="167"/>
      <c r="BY276" s="167"/>
      <c r="BZ276" s="167"/>
      <c r="CA276" s="167"/>
      <c r="CB276" s="167"/>
      <c r="CC276" s="167"/>
      <c r="CD276" s="167"/>
      <c r="CE276" s="167"/>
      <c r="CF276" s="167"/>
      <c r="CG276" s="167"/>
      <c r="CH276" s="167"/>
      <c r="CI276" s="167"/>
      <c r="CJ276" s="167"/>
      <c r="CK276" s="167"/>
      <c r="CL276" s="167"/>
      <c r="CM276" s="167"/>
      <c r="CN276" s="167"/>
      <c r="CO276" s="167"/>
      <c r="CP276" s="167"/>
      <c r="CQ276" s="167"/>
      <c r="CR276" s="167"/>
      <c r="CS276" s="167"/>
      <c r="CT276" s="167"/>
      <c r="CU276" s="167"/>
      <c r="CV276" s="167"/>
      <c r="CW276" s="167"/>
      <c r="CX276" s="167"/>
      <c r="CY276" s="167"/>
      <c r="CZ276" s="167"/>
      <c r="DA276" s="167"/>
      <c r="DB276" s="167"/>
      <c r="DC276" s="167"/>
      <c r="DD276" s="167"/>
      <c r="DE276" s="167"/>
      <c r="DF276" s="167"/>
      <c r="DG276" s="167"/>
      <c r="DH276" s="167"/>
      <c r="DI276" s="167"/>
      <c r="DJ276" s="167"/>
      <c r="DK276" s="167"/>
      <c r="DL276" s="167"/>
      <c r="DM276" s="167"/>
      <c r="DN276" s="167"/>
      <c r="DO276" s="167"/>
      <c r="DP276" s="167"/>
      <c r="DQ276" s="167"/>
      <c r="DR276" s="167"/>
      <c r="DS276" s="167"/>
      <c r="DT276" s="167"/>
      <c r="DU276" s="167"/>
      <c r="DV276" s="167"/>
      <c r="DW276" s="167"/>
      <c r="DX276" s="167"/>
      <c r="DY276" s="167"/>
      <c r="DZ276" s="167"/>
      <c r="EA276" s="167"/>
      <c r="EB276" s="167"/>
      <c r="EC276" s="167"/>
      <c r="ED276" s="167"/>
      <c r="EE276" s="167"/>
      <c r="EF276" s="167"/>
      <c r="EG276" s="167"/>
      <c r="EH276" s="167"/>
      <c r="EI276" s="167"/>
      <c r="EJ276" s="167"/>
      <c r="EK276" s="167"/>
      <c r="EL276" s="167"/>
      <c r="EM276" s="167"/>
      <c r="EN276" s="167"/>
      <c r="EO276" s="167"/>
      <c r="EP276" s="167"/>
      <c r="EQ276" s="167"/>
      <c r="ER276" s="167"/>
      <c r="ES276" s="167"/>
      <c r="ET276" s="167"/>
      <c r="EU276" s="167"/>
      <c r="EV276" s="167"/>
      <c r="EW276" s="167"/>
      <c r="EX276" s="167"/>
      <c r="EY276" s="167"/>
      <c r="EZ276" s="167"/>
      <c r="FA276" s="167"/>
      <c r="FB276" s="167"/>
      <c r="FC276" s="167"/>
    </row>
    <row r="277" spans="2:159" s="292" customFormat="1" x14ac:dyDescent="0.2">
      <c r="B277" s="293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7"/>
      <c r="Z277" s="167"/>
      <c r="AA277" s="167"/>
      <c r="AB277" s="167"/>
      <c r="AC277" s="167"/>
      <c r="AD277" s="167"/>
      <c r="AE277" s="167"/>
      <c r="AF277" s="167"/>
      <c r="AG277" s="167"/>
      <c r="AH277" s="167"/>
      <c r="AI277" s="167"/>
      <c r="AJ277" s="167"/>
      <c r="AK277" s="167"/>
      <c r="AL277" s="167"/>
      <c r="AM277" s="167"/>
      <c r="AN277" s="167"/>
      <c r="AO277" s="167"/>
      <c r="AP277" s="167"/>
      <c r="AQ277" s="167"/>
      <c r="AR277" s="167"/>
      <c r="AS277" s="167"/>
      <c r="AT277" s="167"/>
      <c r="AU277" s="167"/>
      <c r="AV277" s="167"/>
      <c r="AW277" s="167"/>
      <c r="AX277" s="167"/>
      <c r="AY277" s="167"/>
      <c r="AZ277" s="167"/>
      <c r="BA277" s="167"/>
      <c r="BB277" s="167"/>
      <c r="BC277" s="167"/>
      <c r="BD277" s="167"/>
      <c r="BE277" s="167"/>
      <c r="BF277" s="167"/>
      <c r="BG277" s="167"/>
      <c r="BH277" s="167"/>
      <c r="BI277" s="167"/>
      <c r="BJ277" s="167"/>
      <c r="BK277" s="167"/>
      <c r="BL277" s="167"/>
      <c r="BM277" s="167"/>
      <c r="BN277" s="167"/>
      <c r="BO277" s="167"/>
      <c r="BP277" s="167"/>
      <c r="BQ277" s="167"/>
      <c r="BR277" s="167"/>
      <c r="BS277" s="167"/>
      <c r="BT277" s="167"/>
      <c r="BU277" s="167"/>
      <c r="BV277" s="167"/>
      <c r="BW277" s="167"/>
      <c r="BX277" s="167"/>
      <c r="BY277" s="167"/>
      <c r="BZ277" s="167"/>
      <c r="CA277" s="167"/>
      <c r="CB277" s="167"/>
      <c r="CC277" s="167"/>
      <c r="CD277" s="167"/>
      <c r="CE277" s="167"/>
      <c r="CF277" s="167"/>
      <c r="CG277" s="167"/>
      <c r="CH277" s="167"/>
      <c r="CI277" s="167"/>
      <c r="CJ277" s="167"/>
      <c r="CK277" s="167"/>
      <c r="CL277" s="167"/>
      <c r="CM277" s="167"/>
      <c r="CN277" s="167"/>
      <c r="CO277" s="167"/>
      <c r="CP277" s="167"/>
      <c r="CQ277" s="167"/>
      <c r="CR277" s="167"/>
      <c r="CS277" s="167"/>
      <c r="CT277" s="167"/>
      <c r="CU277" s="167"/>
      <c r="CV277" s="167"/>
      <c r="CW277" s="167"/>
      <c r="CX277" s="167"/>
      <c r="CY277" s="167"/>
      <c r="CZ277" s="167"/>
      <c r="DA277" s="167"/>
      <c r="DB277" s="167"/>
      <c r="DC277" s="167"/>
      <c r="DD277" s="167"/>
      <c r="DE277" s="167"/>
      <c r="DF277" s="167"/>
      <c r="DG277" s="167"/>
      <c r="DH277" s="167"/>
      <c r="DI277" s="167"/>
      <c r="DJ277" s="167"/>
      <c r="DK277" s="167"/>
      <c r="DL277" s="167"/>
      <c r="DM277" s="167"/>
      <c r="DN277" s="167"/>
      <c r="DO277" s="167"/>
      <c r="DP277" s="167"/>
      <c r="DQ277" s="167"/>
      <c r="DR277" s="167"/>
      <c r="DS277" s="167"/>
      <c r="DT277" s="167"/>
      <c r="DU277" s="167"/>
      <c r="DV277" s="167"/>
      <c r="DW277" s="167"/>
      <c r="DX277" s="167"/>
      <c r="DY277" s="167"/>
      <c r="DZ277" s="167"/>
      <c r="EA277" s="167"/>
      <c r="EB277" s="167"/>
      <c r="EC277" s="167"/>
      <c r="ED277" s="167"/>
      <c r="EE277" s="167"/>
      <c r="EF277" s="167"/>
      <c r="EG277" s="167"/>
      <c r="EH277" s="167"/>
      <c r="EI277" s="167"/>
      <c r="EJ277" s="167"/>
      <c r="EK277" s="167"/>
      <c r="EL277" s="167"/>
      <c r="EM277" s="167"/>
      <c r="EN277" s="167"/>
      <c r="EO277" s="167"/>
      <c r="EP277" s="167"/>
      <c r="EQ277" s="167"/>
      <c r="ER277" s="167"/>
      <c r="ES277" s="167"/>
      <c r="ET277" s="167"/>
      <c r="EU277" s="167"/>
      <c r="EV277" s="167"/>
      <c r="EW277" s="167"/>
      <c r="EX277" s="167"/>
      <c r="EY277" s="167"/>
      <c r="EZ277" s="167"/>
      <c r="FA277" s="167"/>
      <c r="FB277" s="167"/>
      <c r="FC277" s="167"/>
    </row>
    <row r="278" spans="2:159" s="292" customFormat="1" x14ac:dyDescent="0.2">
      <c r="B278" s="293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7"/>
      <c r="Z278" s="167"/>
      <c r="AA278" s="167"/>
      <c r="AB278" s="167"/>
      <c r="AC278" s="167"/>
      <c r="AD278" s="167"/>
      <c r="AE278" s="167"/>
      <c r="AF278" s="167"/>
      <c r="AG278" s="167"/>
      <c r="AH278" s="167"/>
      <c r="AI278" s="167"/>
      <c r="AJ278" s="167"/>
      <c r="AK278" s="167"/>
      <c r="AL278" s="167"/>
      <c r="AM278" s="167"/>
      <c r="AN278" s="167"/>
      <c r="AO278" s="167"/>
      <c r="AP278" s="167"/>
      <c r="AQ278" s="167"/>
      <c r="AR278" s="167"/>
      <c r="AS278" s="167"/>
      <c r="AT278" s="167"/>
      <c r="AU278" s="167"/>
      <c r="AV278" s="167"/>
      <c r="AW278" s="167"/>
      <c r="AX278" s="167"/>
      <c r="AY278" s="167"/>
      <c r="AZ278" s="167"/>
      <c r="BA278" s="167"/>
      <c r="BB278" s="167"/>
      <c r="BC278" s="167"/>
      <c r="BD278" s="167"/>
      <c r="BE278" s="167"/>
      <c r="BF278" s="167"/>
      <c r="BG278" s="167"/>
      <c r="BH278" s="167"/>
      <c r="BI278" s="167"/>
      <c r="BJ278" s="167"/>
      <c r="BK278" s="167"/>
      <c r="BL278" s="167"/>
      <c r="BM278" s="167"/>
      <c r="BN278" s="167"/>
      <c r="BO278" s="167"/>
      <c r="BP278" s="167"/>
      <c r="BQ278" s="167"/>
      <c r="BR278" s="167"/>
      <c r="BS278" s="167"/>
      <c r="BT278" s="167"/>
      <c r="BU278" s="167"/>
      <c r="BV278" s="167"/>
      <c r="BW278" s="167"/>
      <c r="BX278" s="167"/>
      <c r="BY278" s="167"/>
      <c r="BZ278" s="167"/>
      <c r="CA278" s="167"/>
      <c r="CB278" s="167"/>
      <c r="CC278" s="167"/>
      <c r="CD278" s="167"/>
      <c r="CE278" s="167"/>
      <c r="CF278" s="167"/>
      <c r="CG278" s="167"/>
      <c r="CH278" s="167"/>
      <c r="CI278" s="167"/>
      <c r="CJ278" s="167"/>
      <c r="CK278" s="167"/>
      <c r="CL278" s="167"/>
      <c r="CM278" s="167"/>
      <c r="CN278" s="167"/>
      <c r="CO278" s="167"/>
      <c r="CP278" s="167"/>
      <c r="CQ278" s="167"/>
      <c r="CR278" s="167"/>
      <c r="CS278" s="167"/>
      <c r="CT278" s="167"/>
      <c r="CU278" s="167"/>
      <c r="CV278" s="167"/>
      <c r="CW278" s="167"/>
      <c r="CX278" s="167"/>
      <c r="CY278" s="167"/>
      <c r="CZ278" s="167"/>
      <c r="DA278" s="167"/>
      <c r="DB278" s="167"/>
      <c r="DC278" s="167"/>
      <c r="DD278" s="167"/>
      <c r="DE278" s="167"/>
      <c r="DF278" s="167"/>
      <c r="DG278" s="167"/>
      <c r="DH278" s="167"/>
      <c r="DI278" s="167"/>
      <c r="DJ278" s="167"/>
      <c r="DK278" s="167"/>
      <c r="DL278" s="167"/>
      <c r="DM278" s="167"/>
      <c r="DN278" s="167"/>
      <c r="DO278" s="167"/>
      <c r="DP278" s="167"/>
      <c r="DQ278" s="167"/>
      <c r="DR278" s="167"/>
      <c r="DS278" s="167"/>
      <c r="DT278" s="167"/>
      <c r="DU278" s="167"/>
      <c r="DV278" s="167"/>
      <c r="DW278" s="167"/>
      <c r="DX278" s="167"/>
      <c r="DY278" s="167"/>
      <c r="DZ278" s="167"/>
      <c r="EA278" s="167"/>
      <c r="EB278" s="167"/>
      <c r="EC278" s="167"/>
      <c r="ED278" s="167"/>
      <c r="EE278" s="167"/>
      <c r="EF278" s="167"/>
      <c r="EG278" s="167"/>
      <c r="EH278" s="167"/>
      <c r="EI278" s="167"/>
      <c r="EJ278" s="167"/>
      <c r="EK278" s="167"/>
      <c r="EL278" s="167"/>
      <c r="EM278" s="167"/>
      <c r="EN278" s="167"/>
      <c r="EO278" s="167"/>
      <c r="EP278" s="167"/>
      <c r="EQ278" s="167"/>
      <c r="ER278" s="167"/>
      <c r="ES278" s="167"/>
      <c r="ET278" s="167"/>
      <c r="EU278" s="167"/>
      <c r="EV278" s="167"/>
      <c r="EW278" s="167"/>
      <c r="EX278" s="167"/>
      <c r="EY278" s="167"/>
      <c r="EZ278" s="167"/>
      <c r="FA278" s="167"/>
      <c r="FB278" s="167"/>
      <c r="FC278" s="167"/>
    </row>
    <row r="279" spans="2:159" s="292" customFormat="1" x14ac:dyDescent="0.2">
      <c r="B279" s="293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7"/>
      <c r="Z279" s="167"/>
      <c r="AA279" s="167"/>
      <c r="AB279" s="167"/>
      <c r="AC279" s="167"/>
      <c r="AD279" s="167"/>
      <c r="AE279" s="167"/>
      <c r="AF279" s="167"/>
      <c r="AG279" s="167"/>
      <c r="AH279" s="167"/>
      <c r="AI279" s="167"/>
      <c r="AJ279" s="167"/>
      <c r="AK279" s="167"/>
      <c r="AL279" s="167"/>
      <c r="AM279" s="167"/>
      <c r="AN279" s="167"/>
      <c r="AO279" s="167"/>
      <c r="AP279" s="167"/>
      <c r="AQ279" s="167"/>
      <c r="AR279" s="167"/>
      <c r="AS279" s="167"/>
      <c r="AT279" s="167"/>
      <c r="AU279" s="167"/>
      <c r="AV279" s="167"/>
      <c r="AW279" s="167"/>
      <c r="AX279" s="167"/>
      <c r="AY279" s="167"/>
      <c r="AZ279" s="167"/>
      <c r="BA279" s="167"/>
      <c r="BB279" s="167"/>
      <c r="BC279" s="167"/>
      <c r="BD279" s="167"/>
      <c r="BE279" s="167"/>
      <c r="BF279" s="167"/>
      <c r="BG279" s="167"/>
      <c r="BH279" s="167"/>
      <c r="BI279" s="167"/>
      <c r="BJ279" s="167"/>
      <c r="BK279" s="167"/>
      <c r="BL279" s="167"/>
      <c r="BM279" s="167"/>
      <c r="BN279" s="167"/>
      <c r="BO279" s="167"/>
      <c r="BP279" s="167"/>
      <c r="BQ279" s="167"/>
      <c r="BR279" s="167"/>
      <c r="BS279" s="167"/>
      <c r="BT279" s="167"/>
      <c r="BU279" s="167"/>
      <c r="BV279" s="167"/>
      <c r="BW279" s="167"/>
      <c r="BX279" s="167"/>
      <c r="BY279" s="167"/>
      <c r="BZ279" s="167"/>
      <c r="CA279" s="167"/>
      <c r="CB279" s="167"/>
      <c r="CC279" s="167"/>
      <c r="CD279" s="167"/>
      <c r="CE279" s="167"/>
      <c r="CF279" s="167"/>
      <c r="CG279" s="167"/>
      <c r="CH279" s="167"/>
      <c r="CI279" s="167"/>
      <c r="CJ279" s="167"/>
      <c r="CK279" s="167"/>
      <c r="CL279" s="167"/>
      <c r="CM279" s="167"/>
      <c r="CN279" s="167"/>
      <c r="CO279" s="167"/>
      <c r="CP279" s="167"/>
      <c r="CQ279" s="167"/>
      <c r="CR279" s="167"/>
      <c r="CS279" s="167"/>
      <c r="CT279" s="167"/>
      <c r="CU279" s="167"/>
      <c r="CV279" s="167"/>
      <c r="CW279" s="167"/>
      <c r="CX279" s="167"/>
      <c r="CY279" s="167"/>
      <c r="CZ279" s="167"/>
      <c r="DA279" s="167"/>
      <c r="DB279" s="167"/>
      <c r="DC279" s="167"/>
      <c r="DD279" s="167"/>
      <c r="DE279" s="167"/>
      <c r="DF279" s="167"/>
      <c r="DG279" s="167"/>
      <c r="DH279" s="167"/>
      <c r="DI279" s="167"/>
      <c r="DJ279" s="167"/>
      <c r="DK279" s="167"/>
      <c r="DL279" s="167"/>
      <c r="DM279" s="167"/>
      <c r="DN279" s="167"/>
      <c r="DO279" s="167"/>
      <c r="DP279" s="167"/>
      <c r="DQ279" s="167"/>
      <c r="DR279" s="167"/>
      <c r="DS279" s="167"/>
      <c r="DT279" s="167"/>
      <c r="DU279" s="167"/>
      <c r="DV279" s="167"/>
      <c r="DW279" s="167"/>
      <c r="DX279" s="167"/>
      <c r="DY279" s="167"/>
      <c r="DZ279" s="167"/>
      <c r="EA279" s="167"/>
      <c r="EB279" s="167"/>
      <c r="EC279" s="167"/>
      <c r="ED279" s="167"/>
      <c r="EE279" s="167"/>
      <c r="EF279" s="167"/>
      <c r="EG279" s="167"/>
      <c r="EH279" s="167"/>
      <c r="EI279" s="167"/>
      <c r="EJ279" s="167"/>
      <c r="EK279" s="167"/>
      <c r="EL279" s="167"/>
      <c r="EM279" s="167"/>
      <c r="EN279" s="167"/>
      <c r="EO279" s="167"/>
      <c r="EP279" s="167"/>
      <c r="EQ279" s="167"/>
      <c r="ER279" s="167"/>
      <c r="ES279" s="167"/>
      <c r="ET279" s="167"/>
      <c r="EU279" s="167"/>
      <c r="EV279" s="167"/>
      <c r="EW279" s="167"/>
      <c r="EX279" s="167"/>
      <c r="EY279" s="167"/>
      <c r="EZ279" s="167"/>
      <c r="FA279" s="167"/>
      <c r="FB279" s="167"/>
      <c r="FC279" s="167"/>
    </row>
    <row r="280" spans="2:159" s="292" customFormat="1" x14ac:dyDescent="0.2">
      <c r="B280" s="293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  <c r="AC280" s="167"/>
      <c r="AD280" s="167"/>
      <c r="AE280" s="167"/>
      <c r="AF280" s="167"/>
      <c r="AG280" s="167"/>
      <c r="AH280" s="167"/>
      <c r="AI280" s="167"/>
      <c r="AJ280" s="167"/>
      <c r="AK280" s="167"/>
      <c r="AL280" s="167"/>
      <c r="AM280" s="167"/>
      <c r="AN280" s="167"/>
      <c r="AO280" s="167"/>
      <c r="AP280" s="167"/>
      <c r="AQ280" s="167"/>
      <c r="AR280" s="167"/>
      <c r="AS280" s="167"/>
      <c r="AT280" s="167"/>
      <c r="AU280" s="167"/>
      <c r="AV280" s="167"/>
      <c r="AW280" s="167"/>
      <c r="AX280" s="167"/>
      <c r="AY280" s="167"/>
      <c r="AZ280" s="167"/>
      <c r="BA280" s="167"/>
      <c r="BB280" s="167"/>
      <c r="BC280" s="167"/>
      <c r="BD280" s="167"/>
      <c r="BE280" s="167"/>
      <c r="BF280" s="167"/>
      <c r="BG280" s="167"/>
      <c r="BH280" s="167"/>
      <c r="BI280" s="167"/>
      <c r="BJ280" s="167"/>
      <c r="BK280" s="167"/>
      <c r="BL280" s="167"/>
      <c r="BM280" s="167"/>
      <c r="BN280" s="167"/>
      <c r="BO280" s="167"/>
      <c r="BP280" s="167"/>
      <c r="BQ280" s="167"/>
      <c r="BR280" s="167"/>
      <c r="BS280" s="167"/>
      <c r="BT280" s="167"/>
      <c r="BU280" s="167"/>
      <c r="BV280" s="167"/>
      <c r="BW280" s="167"/>
      <c r="BX280" s="167"/>
      <c r="BY280" s="167"/>
      <c r="BZ280" s="167"/>
      <c r="CA280" s="167"/>
      <c r="CB280" s="167"/>
      <c r="CC280" s="167"/>
      <c r="CD280" s="167"/>
      <c r="CE280" s="167"/>
      <c r="CF280" s="167"/>
      <c r="CG280" s="167"/>
      <c r="CH280" s="167"/>
      <c r="CI280" s="167"/>
      <c r="CJ280" s="167"/>
      <c r="CK280" s="167"/>
      <c r="CL280" s="167"/>
      <c r="CM280" s="167"/>
      <c r="CN280" s="167"/>
      <c r="CO280" s="167"/>
      <c r="CP280" s="167"/>
      <c r="CQ280" s="167"/>
      <c r="CR280" s="167"/>
      <c r="CS280" s="167"/>
      <c r="CT280" s="167"/>
      <c r="CU280" s="167"/>
      <c r="CV280" s="167"/>
      <c r="CW280" s="167"/>
      <c r="CX280" s="167"/>
      <c r="CY280" s="167"/>
      <c r="CZ280" s="167"/>
      <c r="DA280" s="167"/>
      <c r="DB280" s="167"/>
      <c r="DC280" s="167"/>
      <c r="DD280" s="167"/>
      <c r="DE280" s="167"/>
      <c r="DF280" s="167"/>
      <c r="DG280" s="167"/>
      <c r="DH280" s="167"/>
      <c r="DI280" s="167"/>
      <c r="DJ280" s="167"/>
      <c r="DK280" s="167"/>
      <c r="DL280" s="167"/>
      <c r="DM280" s="167"/>
      <c r="DN280" s="167"/>
      <c r="DO280" s="167"/>
      <c r="DP280" s="167"/>
      <c r="DQ280" s="167"/>
      <c r="DR280" s="167"/>
      <c r="DS280" s="167"/>
      <c r="DT280" s="167"/>
      <c r="DU280" s="167"/>
      <c r="DV280" s="167"/>
      <c r="DW280" s="167"/>
      <c r="DX280" s="167"/>
      <c r="DY280" s="167"/>
      <c r="DZ280" s="167"/>
      <c r="EA280" s="167"/>
      <c r="EB280" s="167"/>
      <c r="EC280" s="167"/>
      <c r="ED280" s="167"/>
      <c r="EE280" s="167"/>
      <c r="EF280" s="167"/>
      <c r="EG280" s="167"/>
      <c r="EH280" s="167"/>
      <c r="EI280" s="167"/>
      <c r="EJ280" s="167"/>
      <c r="EK280" s="167"/>
      <c r="EL280" s="167"/>
      <c r="EM280" s="167"/>
      <c r="EN280" s="167"/>
      <c r="EO280" s="167"/>
      <c r="EP280" s="167"/>
      <c r="EQ280" s="167"/>
      <c r="ER280" s="167"/>
      <c r="ES280" s="167"/>
      <c r="ET280" s="167"/>
      <c r="EU280" s="167"/>
      <c r="EV280" s="167"/>
      <c r="EW280" s="167"/>
      <c r="EX280" s="167"/>
      <c r="EY280" s="167"/>
      <c r="EZ280" s="167"/>
      <c r="FA280" s="167"/>
      <c r="FB280" s="167"/>
      <c r="FC280" s="167"/>
    </row>
    <row r="281" spans="2:159" s="292" customFormat="1" x14ac:dyDescent="0.2">
      <c r="B281" s="293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7"/>
      <c r="AC281" s="167"/>
      <c r="AD281" s="167"/>
      <c r="AE281" s="167"/>
      <c r="AF281" s="167"/>
      <c r="AG281" s="167"/>
      <c r="AH281" s="167"/>
      <c r="AI281" s="167"/>
      <c r="AJ281" s="167"/>
      <c r="AK281" s="167"/>
      <c r="AL281" s="167"/>
      <c r="AM281" s="167"/>
      <c r="AN281" s="167"/>
      <c r="AO281" s="167"/>
      <c r="AP281" s="167"/>
      <c r="AQ281" s="167"/>
      <c r="AR281" s="167"/>
      <c r="AS281" s="167"/>
      <c r="AT281" s="167"/>
      <c r="AU281" s="167"/>
      <c r="AV281" s="167"/>
      <c r="AW281" s="167"/>
      <c r="AX281" s="167"/>
      <c r="AY281" s="167"/>
      <c r="AZ281" s="167"/>
      <c r="BA281" s="167"/>
      <c r="BB281" s="167"/>
      <c r="BC281" s="167"/>
      <c r="BD281" s="167"/>
      <c r="BE281" s="167"/>
      <c r="BF281" s="167"/>
      <c r="BG281" s="167"/>
      <c r="BH281" s="167"/>
      <c r="BI281" s="167"/>
      <c r="BJ281" s="167"/>
      <c r="BK281" s="167"/>
      <c r="BL281" s="167"/>
      <c r="BM281" s="167"/>
      <c r="BN281" s="167"/>
      <c r="BO281" s="167"/>
      <c r="BP281" s="167"/>
      <c r="BQ281" s="167"/>
      <c r="BR281" s="167"/>
      <c r="BS281" s="167"/>
      <c r="BT281" s="167"/>
      <c r="BU281" s="167"/>
      <c r="BV281" s="167"/>
      <c r="BW281" s="167"/>
      <c r="BX281" s="167"/>
      <c r="BY281" s="167"/>
      <c r="BZ281" s="167"/>
      <c r="CA281" s="167"/>
      <c r="CB281" s="167"/>
      <c r="CC281" s="167"/>
      <c r="CD281" s="167"/>
      <c r="CE281" s="167"/>
      <c r="CF281" s="167"/>
      <c r="CG281" s="167"/>
      <c r="CH281" s="167"/>
      <c r="CI281" s="167"/>
      <c r="CJ281" s="167"/>
      <c r="CK281" s="167"/>
      <c r="CL281" s="167"/>
      <c r="CM281" s="167"/>
      <c r="CN281" s="167"/>
      <c r="CO281" s="167"/>
      <c r="CP281" s="167"/>
      <c r="CQ281" s="167"/>
      <c r="CR281" s="167"/>
      <c r="CS281" s="167"/>
      <c r="CT281" s="167"/>
      <c r="CU281" s="167"/>
      <c r="CV281" s="167"/>
      <c r="CW281" s="167"/>
      <c r="CX281" s="167"/>
      <c r="CY281" s="167"/>
      <c r="CZ281" s="167"/>
      <c r="DA281" s="167"/>
      <c r="DB281" s="167"/>
      <c r="DC281" s="167"/>
      <c r="DD281" s="167"/>
      <c r="DE281" s="167"/>
      <c r="DF281" s="167"/>
      <c r="DG281" s="167"/>
      <c r="DH281" s="167"/>
      <c r="DI281" s="167"/>
      <c r="DJ281" s="167"/>
      <c r="DK281" s="167"/>
      <c r="DL281" s="167"/>
      <c r="DM281" s="167"/>
      <c r="DN281" s="167"/>
      <c r="DO281" s="167"/>
      <c r="DP281" s="167"/>
      <c r="DQ281" s="167"/>
      <c r="DR281" s="167"/>
      <c r="DS281" s="167"/>
      <c r="DT281" s="167"/>
      <c r="DU281" s="167"/>
      <c r="DV281" s="167"/>
      <c r="DW281" s="167"/>
      <c r="DX281" s="167"/>
      <c r="DY281" s="167"/>
      <c r="DZ281" s="167"/>
      <c r="EA281" s="167"/>
      <c r="EB281" s="167"/>
      <c r="EC281" s="167"/>
      <c r="ED281" s="167"/>
      <c r="EE281" s="167"/>
      <c r="EF281" s="167"/>
      <c r="EG281" s="167"/>
      <c r="EH281" s="167"/>
      <c r="EI281" s="167"/>
      <c r="EJ281" s="167"/>
      <c r="EK281" s="167"/>
      <c r="EL281" s="167"/>
      <c r="EM281" s="167"/>
      <c r="EN281" s="167"/>
      <c r="EO281" s="167"/>
      <c r="EP281" s="167"/>
      <c r="EQ281" s="167"/>
      <c r="ER281" s="167"/>
      <c r="ES281" s="167"/>
      <c r="ET281" s="167"/>
      <c r="EU281" s="167"/>
      <c r="EV281" s="167"/>
      <c r="EW281" s="167"/>
      <c r="EX281" s="167"/>
      <c r="EY281" s="167"/>
      <c r="EZ281" s="167"/>
      <c r="FA281" s="167"/>
      <c r="FB281" s="167"/>
      <c r="FC281" s="167"/>
    </row>
    <row r="282" spans="2:159" s="292" customFormat="1" x14ac:dyDescent="0.2">
      <c r="B282" s="293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7"/>
      <c r="Z282" s="167"/>
      <c r="AA282" s="167"/>
      <c r="AB282" s="167"/>
      <c r="AC282" s="167"/>
      <c r="AD282" s="167"/>
      <c r="AE282" s="167"/>
      <c r="AF282" s="167"/>
      <c r="AG282" s="167"/>
      <c r="AH282" s="167"/>
      <c r="AI282" s="167"/>
      <c r="AJ282" s="167"/>
      <c r="AK282" s="167"/>
      <c r="AL282" s="167"/>
      <c r="AM282" s="167"/>
      <c r="AN282" s="167"/>
      <c r="AO282" s="167"/>
      <c r="AP282" s="167"/>
      <c r="AQ282" s="167"/>
      <c r="AR282" s="167"/>
      <c r="AS282" s="167"/>
      <c r="AT282" s="167"/>
      <c r="AU282" s="167"/>
      <c r="AV282" s="167"/>
      <c r="AW282" s="167"/>
      <c r="AX282" s="167"/>
      <c r="AY282" s="167"/>
      <c r="AZ282" s="167"/>
      <c r="BA282" s="167"/>
      <c r="BB282" s="167"/>
      <c r="BC282" s="167"/>
      <c r="BD282" s="167"/>
      <c r="BE282" s="167"/>
      <c r="BF282" s="167"/>
      <c r="BG282" s="167"/>
      <c r="BH282" s="167"/>
      <c r="BI282" s="167"/>
      <c r="BJ282" s="167"/>
      <c r="BK282" s="167"/>
      <c r="BL282" s="167"/>
      <c r="BM282" s="167"/>
      <c r="BN282" s="167"/>
      <c r="BO282" s="167"/>
      <c r="BP282" s="167"/>
      <c r="BQ282" s="167"/>
      <c r="BR282" s="167"/>
      <c r="BS282" s="167"/>
      <c r="BT282" s="167"/>
      <c r="BU282" s="167"/>
      <c r="BV282" s="167"/>
      <c r="BW282" s="167"/>
      <c r="BX282" s="167"/>
      <c r="BY282" s="167"/>
      <c r="BZ282" s="167"/>
      <c r="CA282" s="167"/>
      <c r="CB282" s="167"/>
      <c r="CC282" s="167"/>
      <c r="CD282" s="167"/>
      <c r="CE282" s="167"/>
      <c r="CF282" s="167"/>
      <c r="CG282" s="167"/>
      <c r="CH282" s="167"/>
      <c r="CI282" s="167"/>
      <c r="CJ282" s="167"/>
      <c r="CK282" s="167"/>
      <c r="CL282" s="167"/>
      <c r="CM282" s="167"/>
      <c r="CN282" s="167"/>
      <c r="CO282" s="167"/>
      <c r="CP282" s="167"/>
      <c r="CQ282" s="167"/>
      <c r="CR282" s="167"/>
      <c r="CS282" s="167"/>
      <c r="CT282" s="167"/>
      <c r="CU282" s="167"/>
      <c r="CV282" s="167"/>
      <c r="CW282" s="167"/>
      <c r="CX282" s="167"/>
      <c r="CY282" s="167"/>
      <c r="CZ282" s="167"/>
      <c r="DA282" s="167"/>
      <c r="DB282" s="167"/>
      <c r="DC282" s="167"/>
      <c r="DD282" s="167"/>
      <c r="DE282" s="167"/>
      <c r="DF282" s="167"/>
      <c r="DG282" s="167"/>
      <c r="DH282" s="167"/>
      <c r="DI282" s="167"/>
      <c r="DJ282" s="167"/>
      <c r="DK282" s="167"/>
      <c r="DL282" s="167"/>
      <c r="DM282" s="167"/>
      <c r="DN282" s="167"/>
      <c r="DO282" s="167"/>
      <c r="DP282" s="167"/>
      <c r="DQ282" s="167"/>
      <c r="DR282" s="167"/>
      <c r="DS282" s="167"/>
      <c r="DT282" s="167"/>
      <c r="DU282" s="167"/>
      <c r="DV282" s="167"/>
      <c r="DW282" s="167"/>
      <c r="DX282" s="167"/>
      <c r="DY282" s="167"/>
      <c r="DZ282" s="167"/>
      <c r="EA282" s="167"/>
      <c r="EB282" s="167"/>
      <c r="EC282" s="167"/>
      <c r="ED282" s="167"/>
      <c r="EE282" s="167"/>
      <c r="EF282" s="167"/>
      <c r="EG282" s="167"/>
      <c r="EH282" s="167"/>
      <c r="EI282" s="167"/>
      <c r="EJ282" s="167"/>
      <c r="EK282" s="167"/>
      <c r="EL282" s="167"/>
      <c r="EM282" s="167"/>
      <c r="EN282" s="167"/>
      <c r="EO282" s="167"/>
      <c r="EP282" s="167"/>
      <c r="EQ282" s="167"/>
      <c r="ER282" s="167"/>
      <c r="ES282" s="167"/>
      <c r="ET282" s="167"/>
      <c r="EU282" s="167"/>
      <c r="EV282" s="167"/>
      <c r="EW282" s="167"/>
      <c r="EX282" s="167"/>
      <c r="EY282" s="167"/>
      <c r="EZ282" s="167"/>
      <c r="FA282" s="167"/>
      <c r="FB282" s="167"/>
      <c r="FC282" s="167"/>
    </row>
    <row r="283" spans="2:159" s="292" customFormat="1" x14ac:dyDescent="0.2">
      <c r="B283" s="293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  <c r="AC283" s="167"/>
      <c r="AD283" s="167"/>
      <c r="AE283" s="167"/>
      <c r="AF283" s="167"/>
      <c r="AG283" s="167"/>
      <c r="AH283" s="167"/>
      <c r="AI283" s="167"/>
      <c r="AJ283" s="167"/>
      <c r="AK283" s="167"/>
      <c r="AL283" s="167"/>
      <c r="AM283" s="167"/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7"/>
      <c r="BR283" s="167"/>
      <c r="BS283" s="167"/>
      <c r="BT283" s="167"/>
      <c r="BU283" s="167"/>
      <c r="BV283" s="167"/>
      <c r="BW283" s="167"/>
      <c r="BX283" s="167"/>
      <c r="BY283" s="167"/>
      <c r="BZ283" s="167"/>
      <c r="CA283" s="167"/>
      <c r="CB283" s="167"/>
      <c r="CC283" s="167"/>
      <c r="CD283" s="167"/>
      <c r="CE283" s="167"/>
      <c r="CF283" s="167"/>
      <c r="CG283" s="167"/>
      <c r="CH283" s="167"/>
      <c r="CI283" s="167"/>
      <c r="CJ283" s="167"/>
      <c r="CK283" s="167"/>
      <c r="CL283" s="167"/>
      <c r="CM283" s="167"/>
      <c r="CN283" s="167"/>
      <c r="CO283" s="167"/>
      <c r="CP283" s="167"/>
      <c r="CQ283" s="167"/>
      <c r="CR283" s="167"/>
      <c r="CS283" s="167"/>
      <c r="CT283" s="167"/>
      <c r="CU283" s="167"/>
      <c r="CV283" s="167"/>
      <c r="CW283" s="167"/>
      <c r="CX283" s="167"/>
      <c r="CY283" s="167"/>
      <c r="CZ283" s="167"/>
      <c r="DA283" s="167"/>
      <c r="DB283" s="167"/>
      <c r="DC283" s="167"/>
      <c r="DD283" s="167"/>
      <c r="DE283" s="167"/>
      <c r="DF283" s="167"/>
      <c r="DG283" s="167"/>
      <c r="DH283" s="167"/>
      <c r="DI283" s="167"/>
      <c r="DJ283" s="167"/>
      <c r="DK283" s="167"/>
      <c r="DL283" s="167"/>
      <c r="DM283" s="167"/>
      <c r="DN283" s="167"/>
      <c r="DO283" s="167"/>
      <c r="DP283" s="167"/>
      <c r="DQ283" s="167"/>
      <c r="DR283" s="167"/>
      <c r="DS283" s="167"/>
      <c r="DT283" s="167"/>
      <c r="DU283" s="167"/>
      <c r="DV283" s="167"/>
      <c r="DW283" s="167"/>
      <c r="DX283" s="167"/>
      <c r="DY283" s="167"/>
      <c r="DZ283" s="167"/>
      <c r="EA283" s="167"/>
      <c r="EB283" s="167"/>
      <c r="EC283" s="167"/>
      <c r="ED283" s="167"/>
      <c r="EE283" s="167"/>
      <c r="EF283" s="167"/>
      <c r="EG283" s="167"/>
      <c r="EH283" s="167"/>
      <c r="EI283" s="167"/>
      <c r="EJ283" s="167"/>
      <c r="EK283" s="167"/>
      <c r="EL283" s="167"/>
      <c r="EM283" s="167"/>
      <c r="EN283" s="167"/>
      <c r="EO283" s="167"/>
      <c r="EP283" s="167"/>
      <c r="EQ283" s="167"/>
      <c r="ER283" s="167"/>
      <c r="ES283" s="167"/>
      <c r="ET283" s="167"/>
      <c r="EU283" s="167"/>
      <c r="EV283" s="167"/>
      <c r="EW283" s="167"/>
      <c r="EX283" s="167"/>
      <c r="EY283" s="167"/>
      <c r="EZ283" s="167"/>
      <c r="FA283" s="167"/>
      <c r="FB283" s="167"/>
      <c r="FC283" s="167"/>
    </row>
    <row r="284" spans="2:159" s="292" customFormat="1" x14ac:dyDescent="0.2">
      <c r="B284" s="293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7"/>
      <c r="Z284" s="167"/>
      <c r="AA284" s="167"/>
      <c r="AB284" s="167"/>
      <c r="AC284" s="167"/>
      <c r="AD284" s="167"/>
      <c r="AE284" s="167"/>
      <c r="AF284" s="167"/>
      <c r="AG284" s="167"/>
      <c r="AH284" s="167"/>
      <c r="AI284" s="167"/>
      <c r="AJ284" s="167"/>
      <c r="AK284" s="167"/>
      <c r="AL284" s="167"/>
      <c r="AM284" s="167"/>
      <c r="AN284" s="167"/>
      <c r="AO284" s="167"/>
      <c r="AP284" s="167"/>
      <c r="AQ284" s="167"/>
      <c r="AR284" s="167"/>
      <c r="AS284" s="167"/>
      <c r="AT284" s="167"/>
      <c r="AU284" s="167"/>
      <c r="AV284" s="167"/>
      <c r="AW284" s="167"/>
      <c r="AX284" s="167"/>
      <c r="AY284" s="167"/>
      <c r="AZ284" s="167"/>
      <c r="BA284" s="167"/>
      <c r="BB284" s="167"/>
      <c r="BC284" s="167"/>
      <c r="BD284" s="167"/>
      <c r="BE284" s="167"/>
      <c r="BF284" s="167"/>
      <c r="BG284" s="167"/>
      <c r="BH284" s="167"/>
      <c r="BI284" s="167"/>
      <c r="BJ284" s="167"/>
      <c r="BK284" s="167"/>
      <c r="BL284" s="167"/>
      <c r="BM284" s="167"/>
      <c r="BN284" s="167"/>
      <c r="BO284" s="167"/>
      <c r="BP284" s="167"/>
      <c r="BQ284" s="167"/>
      <c r="BR284" s="167"/>
      <c r="BS284" s="167"/>
      <c r="BT284" s="167"/>
      <c r="BU284" s="167"/>
      <c r="BV284" s="167"/>
      <c r="BW284" s="167"/>
      <c r="BX284" s="167"/>
      <c r="BY284" s="167"/>
      <c r="BZ284" s="167"/>
      <c r="CA284" s="167"/>
      <c r="CB284" s="167"/>
      <c r="CC284" s="167"/>
      <c r="CD284" s="167"/>
      <c r="CE284" s="167"/>
      <c r="CF284" s="167"/>
      <c r="CG284" s="167"/>
      <c r="CH284" s="167"/>
      <c r="CI284" s="167"/>
      <c r="CJ284" s="167"/>
      <c r="CK284" s="167"/>
      <c r="CL284" s="167"/>
      <c r="CM284" s="167"/>
      <c r="CN284" s="167"/>
      <c r="CO284" s="167"/>
      <c r="CP284" s="167"/>
      <c r="CQ284" s="167"/>
      <c r="CR284" s="167"/>
      <c r="CS284" s="167"/>
      <c r="CT284" s="167"/>
      <c r="CU284" s="167"/>
      <c r="CV284" s="167"/>
      <c r="CW284" s="167"/>
      <c r="CX284" s="167"/>
      <c r="CY284" s="167"/>
      <c r="CZ284" s="167"/>
      <c r="DA284" s="167"/>
      <c r="DB284" s="167"/>
      <c r="DC284" s="167"/>
      <c r="DD284" s="167"/>
      <c r="DE284" s="167"/>
      <c r="DF284" s="167"/>
      <c r="DG284" s="167"/>
      <c r="DH284" s="167"/>
      <c r="DI284" s="167"/>
      <c r="DJ284" s="167"/>
      <c r="DK284" s="167"/>
      <c r="DL284" s="167"/>
      <c r="DM284" s="167"/>
      <c r="DN284" s="167"/>
      <c r="DO284" s="167"/>
      <c r="DP284" s="167"/>
      <c r="DQ284" s="167"/>
      <c r="DR284" s="167"/>
      <c r="DS284" s="167"/>
      <c r="DT284" s="167"/>
      <c r="DU284" s="167"/>
      <c r="DV284" s="167"/>
      <c r="DW284" s="167"/>
      <c r="DX284" s="167"/>
      <c r="DY284" s="167"/>
      <c r="DZ284" s="167"/>
      <c r="EA284" s="167"/>
      <c r="EB284" s="167"/>
      <c r="EC284" s="167"/>
      <c r="ED284" s="167"/>
      <c r="EE284" s="167"/>
      <c r="EF284" s="167"/>
      <c r="EG284" s="167"/>
      <c r="EH284" s="167"/>
      <c r="EI284" s="167"/>
      <c r="EJ284" s="167"/>
      <c r="EK284" s="167"/>
      <c r="EL284" s="167"/>
      <c r="EM284" s="167"/>
      <c r="EN284" s="167"/>
      <c r="EO284" s="167"/>
      <c r="EP284" s="167"/>
      <c r="EQ284" s="167"/>
      <c r="ER284" s="167"/>
      <c r="ES284" s="167"/>
      <c r="ET284" s="167"/>
      <c r="EU284" s="167"/>
      <c r="EV284" s="167"/>
      <c r="EW284" s="167"/>
      <c r="EX284" s="167"/>
      <c r="EY284" s="167"/>
      <c r="EZ284" s="167"/>
      <c r="FA284" s="167"/>
      <c r="FB284" s="167"/>
      <c r="FC284" s="167"/>
    </row>
    <row r="285" spans="2:159" s="292" customFormat="1" x14ac:dyDescent="0.2">
      <c r="B285" s="293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7"/>
      <c r="Z285" s="167"/>
      <c r="AA285" s="167"/>
      <c r="AB285" s="167"/>
      <c r="AC285" s="167"/>
      <c r="AD285" s="167"/>
      <c r="AE285" s="167"/>
      <c r="AF285" s="167"/>
      <c r="AG285" s="167"/>
      <c r="AH285" s="167"/>
      <c r="AI285" s="167"/>
      <c r="AJ285" s="167"/>
      <c r="AK285" s="167"/>
      <c r="AL285" s="167"/>
      <c r="AM285" s="167"/>
      <c r="AN285" s="167"/>
      <c r="AO285" s="167"/>
      <c r="AP285" s="167"/>
      <c r="AQ285" s="167"/>
      <c r="AR285" s="167"/>
      <c r="AS285" s="167"/>
      <c r="AT285" s="167"/>
      <c r="AU285" s="167"/>
      <c r="AV285" s="167"/>
      <c r="AW285" s="167"/>
      <c r="AX285" s="167"/>
      <c r="AY285" s="167"/>
      <c r="AZ285" s="167"/>
      <c r="BA285" s="167"/>
      <c r="BB285" s="167"/>
      <c r="BC285" s="167"/>
      <c r="BD285" s="167"/>
      <c r="BE285" s="167"/>
      <c r="BF285" s="167"/>
      <c r="BG285" s="167"/>
      <c r="BH285" s="167"/>
      <c r="BI285" s="167"/>
      <c r="BJ285" s="167"/>
      <c r="BK285" s="167"/>
      <c r="BL285" s="167"/>
      <c r="BM285" s="167"/>
      <c r="BN285" s="167"/>
      <c r="BO285" s="167"/>
      <c r="BP285" s="167"/>
      <c r="BQ285" s="167"/>
      <c r="BR285" s="167"/>
      <c r="BS285" s="167"/>
      <c r="BT285" s="167"/>
      <c r="BU285" s="167"/>
      <c r="BV285" s="167"/>
      <c r="BW285" s="167"/>
      <c r="BX285" s="167"/>
      <c r="BY285" s="167"/>
      <c r="BZ285" s="167"/>
      <c r="CA285" s="167"/>
      <c r="CB285" s="167"/>
      <c r="CC285" s="167"/>
      <c r="CD285" s="167"/>
      <c r="CE285" s="167"/>
      <c r="CF285" s="167"/>
      <c r="CG285" s="167"/>
      <c r="CH285" s="167"/>
      <c r="CI285" s="167"/>
      <c r="CJ285" s="167"/>
      <c r="CK285" s="167"/>
      <c r="CL285" s="167"/>
      <c r="CM285" s="167"/>
      <c r="CN285" s="167"/>
      <c r="CO285" s="167"/>
      <c r="CP285" s="167"/>
      <c r="CQ285" s="167"/>
      <c r="CR285" s="167"/>
      <c r="CS285" s="167"/>
      <c r="CT285" s="167"/>
      <c r="CU285" s="167"/>
      <c r="CV285" s="167"/>
      <c r="CW285" s="167"/>
      <c r="CX285" s="167"/>
      <c r="CY285" s="167"/>
      <c r="CZ285" s="167"/>
      <c r="DA285" s="167"/>
      <c r="DB285" s="167"/>
      <c r="DC285" s="167"/>
      <c r="DD285" s="167"/>
      <c r="DE285" s="167"/>
      <c r="DF285" s="167"/>
      <c r="DG285" s="167"/>
      <c r="DH285" s="167"/>
      <c r="DI285" s="167"/>
      <c r="DJ285" s="167"/>
      <c r="DK285" s="167"/>
      <c r="DL285" s="167"/>
      <c r="DM285" s="167"/>
      <c r="DN285" s="167"/>
      <c r="DO285" s="167"/>
      <c r="DP285" s="167"/>
      <c r="DQ285" s="167"/>
      <c r="DR285" s="167"/>
      <c r="DS285" s="167"/>
      <c r="DT285" s="167"/>
      <c r="DU285" s="167"/>
      <c r="DV285" s="167"/>
      <c r="DW285" s="167"/>
      <c r="DX285" s="167"/>
      <c r="DY285" s="167"/>
      <c r="DZ285" s="167"/>
      <c r="EA285" s="167"/>
      <c r="EB285" s="167"/>
      <c r="EC285" s="167"/>
      <c r="ED285" s="167"/>
      <c r="EE285" s="167"/>
      <c r="EF285" s="167"/>
      <c r="EG285" s="167"/>
      <c r="EH285" s="167"/>
      <c r="EI285" s="167"/>
      <c r="EJ285" s="167"/>
      <c r="EK285" s="167"/>
      <c r="EL285" s="167"/>
      <c r="EM285" s="167"/>
      <c r="EN285" s="167"/>
      <c r="EO285" s="167"/>
      <c r="EP285" s="167"/>
      <c r="EQ285" s="167"/>
      <c r="ER285" s="167"/>
      <c r="ES285" s="167"/>
      <c r="ET285" s="167"/>
      <c r="EU285" s="167"/>
      <c r="EV285" s="167"/>
      <c r="EW285" s="167"/>
      <c r="EX285" s="167"/>
      <c r="EY285" s="167"/>
      <c r="EZ285" s="167"/>
      <c r="FA285" s="167"/>
      <c r="FB285" s="167"/>
      <c r="FC285" s="167"/>
    </row>
    <row r="286" spans="2:159" s="292" customFormat="1" x14ac:dyDescent="0.2">
      <c r="B286" s="293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7"/>
      <c r="AA286" s="167"/>
      <c r="AB286" s="167"/>
      <c r="AC286" s="167"/>
      <c r="AD286" s="167"/>
      <c r="AE286" s="167"/>
      <c r="AF286" s="167"/>
      <c r="AG286" s="167"/>
      <c r="AH286" s="167"/>
      <c r="AI286" s="167"/>
      <c r="AJ286" s="167"/>
      <c r="AK286" s="167"/>
      <c r="AL286" s="167"/>
      <c r="AM286" s="167"/>
      <c r="AN286" s="167"/>
      <c r="AO286" s="167"/>
      <c r="AP286" s="167"/>
      <c r="AQ286" s="167"/>
      <c r="AR286" s="167"/>
      <c r="AS286" s="167"/>
      <c r="AT286" s="167"/>
      <c r="AU286" s="167"/>
      <c r="AV286" s="167"/>
      <c r="AW286" s="167"/>
      <c r="AX286" s="167"/>
      <c r="AY286" s="167"/>
      <c r="AZ286" s="167"/>
      <c r="BA286" s="167"/>
      <c r="BB286" s="167"/>
      <c r="BC286" s="167"/>
      <c r="BD286" s="167"/>
      <c r="BE286" s="167"/>
      <c r="BF286" s="167"/>
      <c r="BG286" s="167"/>
      <c r="BH286" s="167"/>
      <c r="BI286" s="167"/>
      <c r="BJ286" s="167"/>
      <c r="BK286" s="167"/>
      <c r="BL286" s="167"/>
      <c r="BM286" s="167"/>
      <c r="BN286" s="167"/>
      <c r="BO286" s="167"/>
      <c r="BP286" s="167"/>
      <c r="BQ286" s="167"/>
      <c r="BR286" s="167"/>
      <c r="BS286" s="167"/>
      <c r="BT286" s="167"/>
      <c r="BU286" s="167"/>
      <c r="BV286" s="167"/>
      <c r="BW286" s="167"/>
      <c r="BX286" s="167"/>
      <c r="BY286" s="167"/>
      <c r="BZ286" s="167"/>
      <c r="CA286" s="167"/>
      <c r="CB286" s="167"/>
      <c r="CC286" s="167"/>
      <c r="CD286" s="167"/>
      <c r="CE286" s="167"/>
      <c r="CF286" s="167"/>
      <c r="CG286" s="167"/>
      <c r="CH286" s="167"/>
      <c r="CI286" s="167"/>
      <c r="CJ286" s="167"/>
      <c r="CK286" s="167"/>
      <c r="CL286" s="167"/>
      <c r="CM286" s="167"/>
      <c r="CN286" s="167"/>
      <c r="CO286" s="167"/>
      <c r="CP286" s="167"/>
      <c r="CQ286" s="167"/>
      <c r="CR286" s="167"/>
      <c r="CS286" s="167"/>
      <c r="CT286" s="167"/>
      <c r="CU286" s="167"/>
      <c r="CV286" s="167"/>
      <c r="CW286" s="167"/>
      <c r="CX286" s="167"/>
      <c r="CY286" s="167"/>
      <c r="CZ286" s="167"/>
      <c r="DA286" s="167"/>
      <c r="DB286" s="167"/>
      <c r="DC286" s="167"/>
      <c r="DD286" s="167"/>
      <c r="DE286" s="167"/>
      <c r="DF286" s="167"/>
      <c r="DG286" s="167"/>
      <c r="DH286" s="167"/>
      <c r="DI286" s="167"/>
      <c r="DJ286" s="167"/>
      <c r="DK286" s="167"/>
      <c r="DL286" s="167"/>
      <c r="DM286" s="167"/>
      <c r="DN286" s="167"/>
      <c r="DO286" s="167"/>
      <c r="DP286" s="167"/>
      <c r="DQ286" s="167"/>
      <c r="DR286" s="167"/>
      <c r="DS286" s="167"/>
      <c r="DT286" s="167"/>
      <c r="DU286" s="167"/>
      <c r="DV286" s="167"/>
      <c r="DW286" s="167"/>
      <c r="DX286" s="167"/>
      <c r="DY286" s="167"/>
      <c r="DZ286" s="167"/>
      <c r="EA286" s="167"/>
      <c r="EB286" s="167"/>
      <c r="EC286" s="167"/>
      <c r="ED286" s="167"/>
      <c r="EE286" s="167"/>
      <c r="EF286" s="167"/>
      <c r="EG286" s="167"/>
      <c r="EH286" s="167"/>
      <c r="EI286" s="167"/>
      <c r="EJ286" s="167"/>
      <c r="EK286" s="167"/>
      <c r="EL286" s="167"/>
      <c r="EM286" s="167"/>
      <c r="EN286" s="167"/>
      <c r="EO286" s="167"/>
      <c r="EP286" s="167"/>
      <c r="EQ286" s="167"/>
      <c r="ER286" s="167"/>
      <c r="ES286" s="167"/>
      <c r="ET286" s="167"/>
      <c r="EU286" s="167"/>
      <c r="EV286" s="167"/>
      <c r="EW286" s="167"/>
      <c r="EX286" s="167"/>
      <c r="EY286" s="167"/>
      <c r="EZ286" s="167"/>
      <c r="FA286" s="167"/>
      <c r="FB286" s="167"/>
      <c r="FC286" s="167"/>
    </row>
    <row r="287" spans="2:159" s="292" customFormat="1" x14ac:dyDescent="0.2">
      <c r="B287" s="293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7"/>
      <c r="Y287" s="167"/>
      <c r="Z287" s="167"/>
      <c r="AA287" s="167"/>
      <c r="AB287" s="167"/>
      <c r="AC287" s="167"/>
      <c r="AD287" s="167"/>
      <c r="AE287" s="167"/>
      <c r="AF287" s="167"/>
      <c r="AG287" s="167"/>
      <c r="AH287" s="167"/>
      <c r="AI287" s="167"/>
      <c r="AJ287" s="167"/>
      <c r="AK287" s="167"/>
      <c r="AL287" s="167"/>
      <c r="AM287" s="167"/>
      <c r="AN287" s="167"/>
      <c r="AO287" s="167"/>
      <c r="AP287" s="167"/>
      <c r="AQ287" s="167"/>
      <c r="AR287" s="167"/>
      <c r="AS287" s="167"/>
      <c r="AT287" s="167"/>
      <c r="AU287" s="167"/>
      <c r="AV287" s="167"/>
      <c r="AW287" s="167"/>
      <c r="AX287" s="167"/>
      <c r="AY287" s="167"/>
      <c r="AZ287" s="167"/>
      <c r="BA287" s="167"/>
      <c r="BB287" s="167"/>
      <c r="BC287" s="167"/>
      <c r="BD287" s="167"/>
      <c r="BE287" s="167"/>
      <c r="BF287" s="167"/>
      <c r="BG287" s="167"/>
      <c r="BH287" s="167"/>
      <c r="BI287" s="167"/>
      <c r="BJ287" s="167"/>
      <c r="BK287" s="167"/>
      <c r="BL287" s="167"/>
      <c r="BM287" s="167"/>
      <c r="BN287" s="167"/>
      <c r="BO287" s="167"/>
      <c r="BP287" s="167"/>
      <c r="BQ287" s="167"/>
      <c r="BR287" s="167"/>
      <c r="BS287" s="167"/>
      <c r="BT287" s="167"/>
      <c r="BU287" s="167"/>
      <c r="BV287" s="167"/>
      <c r="BW287" s="167"/>
      <c r="BX287" s="167"/>
      <c r="BY287" s="167"/>
      <c r="BZ287" s="167"/>
      <c r="CA287" s="167"/>
      <c r="CB287" s="167"/>
      <c r="CC287" s="167"/>
      <c r="CD287" s="167"/>
      <c r="CE287" s="167"/>
      <c r="CF287" s="167"/>
      <c r="CG287" s="167"/>
      <c r="CH287" s="167"/>
      <c r="CI287" s="167"/>
      <c r="CJ287" s="167"/>
      <c r="CK287" s="167"/>
      <c r="CL287" s="167"/>
      <c r="CM287" s="167"/>
      <c r="CN287" s="167"/>
      <c r="CO287" s="167"/>
      <c r="CP287" s="167"/>
      <c r="CQ287" s="167"/>
      <c r="CR287" s="167"/>
      <c r="CS287" s="167"/>
      <c r="CT287" s="167"/>
      <c r="CU287" s="167"/>
      <c r="CV287" s="167"/>
      <c r="CW287" s="167"/>
      <c r="CX287" s="167"/>
      <c r="CY287" s="167"/>
      <c r="CZ287" s="167"/>
      <c r="DA287" s="167"/>
      <c r="DB287" s="167"/>
      <c r="DC287" s="167"/>
      <c r="DD287" s="167"/>
      <c r="DE287" s="167"/>
      <c r="DF287" s="167"/>
      <c r="DG287" s="167"/>
      <c r="DH287" s="167"/>
      <c r="DI287" s="167"/>
      <c r="DJ287" s="167"/>
      <c r="DK287" s="167"/>
      <c r="DL287" s="167"/>
      <c r="DM287" s="167"/>
      <c r="DN287" s="167"/>
      <c r="DO287" s="167"/>
      <c r="DP287" s="167"/>
      <c r="DQ287" s="167"/>
      <c r="DR287" s="167"/>
      <c r="DS287" s="167"/>
      <c r="DT287" s="167"/>
      <c r="DU287" s="167"/>
      <c r="DV287" s="167"/>
      <c r="DW287" s="167"/>
      <c r="DX287" s="167"/>
      <c r="DY287" s="167"/>
      <c r="DZ287" s="167"/>
      <c r="EA287" s="167"/>
      <c r="EB287" s="167"/>
      <c r="EC287" s="167"/>
      <c r="ED287" s="167"/>
      <c r="EE287" s="167"/>
      <c r="EF287" s="167"/>
      <c r="EG287" s="167"/>
      <c r="EH287" s="167"/>
      <c r="EI287" s="167"/>
      <c r="EJ287" s="167"/>
      <c r="EK287" s="167"/>
      <c r="EL287" s="167"/>
      <c r="EM287" s="167"/>
      <c r="EN287" s="167"/>
      <c r="EO287" s="167"/>
      <c r="EP287" s="167"/>
      <c r="EQ287" s="167"/>
      <c r="ER287" s="167"/>
      <c r="ES287" s="167"/>
      <c r="ET287" s="167"/>
      <c r="EU287" s="167"/>
      <c r="EV287" s="167"/>
      <c r="EW287" s="167"/>
      <c r="EX287" s="167"/>
      <c r="EY287" s="167"/>
      <c r="EZ287" s="167"/>
      <c r="FA287" s="167"/>
      <c r="FB287" s="167"/>
      <c r="FC287" s="167"/>
    </row>
    <row r="288" spans="2:159" s="292" customFormat="1" x14ac:dyDescent="0.2">
      <c r="B288" s="293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7"/>
      <c r="AE288" s="167"/>
      <c r="AF288" s="167"/>
      <c r="AG288" s="167"/>
      <c r="AH288" s="167"/>
      <c r="AI288" s="167"/>
      <c r="AJ288" s="167"/>
      <c r="AK288" s="167"/>
      <c r="AL288" s="167"/>
      <c r="AM288" s="167"/>
      <c r="AN288" s="167"/>
      <c r="AO288" s="167"/>
      <c r="AP288" s="167"/>
      <c r="AQ288" s="167"/>
      <c r="AR288" s="167"/>
      <c r="AS288" s="167"/>
      <c r="AT288" s="167"/>
      <c r="AU288" s="167"/>
      <c r="AV288" s="167"/>
      <c r="AW288" s="167"/>
      <c r="AX288" s="167"/>
      <c r="AY288" s="167"/>
      <c r="AZ288" s="167"/>
      <c r="BA288" s="167"/>
      <c r="BB288" s="167"/>
      <c r="BC288" s="167"/>
      <c r="BD288" s="167"/>
      <c r="BE288" s="167"/>
      <c r="BF288" s="167"/>
      <c r="BG288" s="167"/>
      <c r="BH288" s="167"/>
      <c r="BI288" s="167"/>
      <c r="BJ288" s="167"/>
      <c r="BK288" s="167"/>
      <c r="BL288" s="167"/>
      <c r="BM288" s="167"/>
      <c r="BN288" s="167"/>
      <c r="BO288" s="167"/>
      <c r="BP288" s="167"/>
      <c r="BQ288" s="167"/>
      <c r="BR288" s="167"/>
      <c r="BS288" s="167"/>
      <c r="BT288" s="167"/>
      <c r="BU288" s="167"/>
      <c r="BV288" s="167"/>
      <c r="BW288" s="167"/>
      <c r="BX288" s="167"/>
      <c r="BY288" s="167"/>
      <c r="BZ288" s="167"/>
      <c r="CA288" s="167"/>
      <c r="CB288" s="167"/>
      <c r="CC288" s="167"/>
      <c r="CD288" s="167"/>
      <c r="CE288" s="167"/>
      <c r="CF288" s="167"/>
      <c r="CG288" s="167"/>
      <c r="CH288" s="167"/>
      <c r="CI288" s="167"/>
      <c r="CJ288" s="167"/>
      <c r="CK288" s="167"/>
      <c r="CL288" s="167"/>
      <c r="CM288" s="167"/>
      <c r="CN288" s="167"/>
      <c r="CO288" s="167"/>
      <c r="CP288" s="167"/>
      <c r="CQ288" s="167"/>
      <c r="CR288" s="167"/>
      <c r="CS288" s="167"/>
      <c r="CT288" s="167"/>
      <c r="CU288" s="167"/>
      <c r="CV288" s="167"/>
      <c r="CW288" s="167"/>
      <c r="CX288" s="167"/>
      <c r="CY288" s="167"/>
      <c r="CZ288" s="167"/>
      <c r="DA288" s="167"/>
      <c r="DB288" s="167"/>
      <c r="DC288" s="167"/>
      <c r="DD288" s="167"/>
      <c r="DE288" s="167"/>
      <c r="DF288" s="167"/>
      <c r="DG288" s="167"/>
      <c r="DH288" s="167"/>
      <c r="DI288" s="167"/>
      <c r="DJ288" s="167"/>
      <c r="DK288" s="167"/>
      <c r="DL288" s="167"/>
      <c r="DM288" s="167"/>
      <c r="DN288" s="167"/>
      <c r="DO288" s="167"/>
      <c r="DP288" s="167"/>
      <c r="DQ288" s="167"/>
      <c r="DR288" s="167"/>
      <c r="DS288" s="167"/>
      <c r="DT288" s="167"/>
      <c r="DU288" s="167"/>
      <c r="DV288" s="167"/>
      <c r="DW288" s="167"/>
      <c r="DX288" s="167"/>
      <c r="DY288" s="167"/>
      <c r="DZ288" s="167"/>
      <c r="EA288" s="167"/>
      <c r="EB288" s="167"/>
      <c r="EC288" s="167"/>
      <c r="ED288" s="167"/>
      <c r="EE288" s="167"/>
      <c r="EF288" s="167"/>
      <c r="EG288" s="167"/>
      <c r="EH288" s="167"/>
      <c r="EI288" s="167"/>
      <c r="EJ288" s="167"/>
      <c r="EK288" s="167"/>
      <c r="EL288" s="167"/>
      <c r="EM288" s="167"/>
      <c r="EN288" s="167"/>
      <c r="EO288" s="167"/>
      <c r="EP288" s="167"/>
      <c r="EQ288" s="167"/>
      <c r="ER288" s="167"/>
      <c r="ES288" s="167"/>
      <c r="ET288" s="167"/>
      <c r="EU288" s="167"/>
      <c r="EV288" s="167"/>
      <c r="EW288" s="167"/>
      <c r="EX288" s="167"/>
      <c r="EY288" s="167"/>
      <c r="EZ288" s="167"/>
      <c r="FA288" s="167"/>
      <c r="FB288" s="167"/>
      <c r="FC288" s="167"/>
    </row>
    <row r="289" spans="2:159" s="292" customFormat="1" x14ac:dyDescent="0.2">
      <c r="B289" s="293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7"/>
      <c r="Z289" s="167"/>
      <c r="AA289" s="167"/>
      <c r="AB289" s="167"/>
      <c r="AC289" s="167"/>
      <c r="AD289" s="167"/>
      <c r="AE289" s="167"/>
      <c r="AF289" s="167"/>
      <c r="AG289" s="167"/>
      <c r="AH289" s="167"/>
      <c r="AI289" s="167"/>
      <c r="AJ289" s="167"/>
      <c r="AK289" s="167"/>
      <c r="AL289" s="167"/>
      <c r="AM289" s="167"/>
      <c r="AN289" s="167"/>
      <c r="AO289" s="167"/>
      <c r="AP289" s="167"/>
      <c r="AQ289" s="167"/>
      <c r="AR289" s="167"/>
      <c r="AS289" s="167"/>
      <c r="AT289" s="167"/>
      <c r="AU289" s="167"/>
      <c r="AV289" s="167"/>
      <c r="AW289" s="167"/>
      <c r="AX289" s="167"/>
      <c r="AY289" s="167"/>
      <c r="AZ289" s="167"/>
      <c r="BA289" s="167"/>
      <c r="BB289" s="167"/>
      <c r="BC289" s="167"/>
      <c r="BD289" s="167"/>
      <c r="BE289" s="167"/>
      <c r="BF289" s="167"/>
      <c r="BG289" s="167"/>
      <c r="BH289" s="167"/>
      <c r="BI289" s="167"/>
      <c r="BJ289" s="167"/>
      <c r="BK289" s="167"/>
      <c r="BL289" s="167"/>
      <c r="BM289" s="167"/>
      <c r="BN289" s="167"/>
      <c r="BO289" s="167"/>
      <c r="BP289" s="167"/>
      <c r="BQ289" s="167"/>
      <c r="BR289" s="167"/>
      <c r="BS289" s="167"/>
      <c r="BT289" s="167"/>
      <c r="BU289" s="167"/>
      <c r="BV289" s="167"/>
      <c r="BW289" s="167"/>
      <c r="BX289" s="167"/>
      <c r="BY289" s="167"/>
      <c r="BZ289" s="167"/>
      <c r="CA289" s="167"/>
      <c r="CB289" s="167"/>
      <c r="CC289" s="167"/>
      <c r="CD289" s="167"/>
      <c r="CE289" s="167"/>
      <c r="CF289" s="167"/>
      <c r="CG289" s="167"/>
      <c r="CH289" s="167"/>
      <c r="CI289" s="167"/>
      <c r="CJ289" s="167"/>
      <c r="CK289" s="167"/>
      <c r="CL289" s="167"/>
      <c r="CM289" s="167"/>
      <c r="CN289" s="167"/>
      <c r="CO289" s="167"/>
      <c r="CP289" s="167"/>
      <c r="CQ289" s="167"/>
      <c r="CR289" s="167"/>
      <c r="CS289" s="167"/>
      <c r="CT289" s="167"/>
      <c r="CU289" s="167"/>
      <c r="CV289" s="167"/>
      <c r="CW289" s="167"/>
      <c r="CX289" s="167"/>
      <c r="CY289" s="167"/>
      <c r="CZ289" s="167"/>
      <c r="DA289" s="167"/>
      <c r="DB289" s="167"/>
      <c r="DC289" s="167"/>
      <c r="DD289" s="167"/>
      <c r="DE289" s="167"/>
      <c r="DF289" s="167"/>
      <c r="DG289" s="167"/>
      <c r="DH289" s="167"/>
      <c r="DI289" s="167"/>
      <c r="DJ289" s="167"/>
      <c r="DK289" s="167"/>
      <c r="DL289" s="167"/>
      <c r="DM289" s="167"/>
      <c r="DN289" s="167"/>
      <c r="DO289" s="167"/>
      <c r="DP289" s="167"/>
      <c r="DQ289" s="167"/>
      <c r="DR289" s="167"/>
      <c r="DS289" s="167"/>
      <c r="DT289" s="167"/>
      <c r="DU289" s="167"/>
      <c r="DV289" s="167"/>
      <c r="DW289" s="167"/>
      <c r="DX289" s="167"/>
      <c r="DY289" s="167"/>
      <c r="DZ289" s="167"/>
      <c r="EA289" s="167"/>
      <c r="EB289" s="167"/>
      <c r="EC289" s="167"/>
      <c r="ED289" s="167"/>
      <c r="EE289" s="167"/>
      <c r="EF289" s="167"/>
      <c r="EG289" s="167"/>
      <c r="EH289" s="167"/>
      <c r="EI289" s="167"/>
      <c r="EJ289" s="167"/>
      <c r="EK289" s="167"/>
      <c r="EL289" s="167"/>
      <c r="EM289" s="167"/>
      <c r="EN289" s="167"/>
      <c r="EO289" s="167"/>
      <c r="EP289" s="167"/>
      <c r="EQ289" s="167"/>
      <c r="ER289" s="167"/>
      <c r="ES289" s="167"/>
      <c r="ET289" s="167"/>
      <c r="EU289" s="167"/>
      <c r="EV289" s="167"/>
      <c r="EW289" s="167"/>
      <c r="EX289" s="167"/>
      <c r="EY289" s="167"/>
      <c r="EZ289" s="167"/>
      <c r="FA289" s="167"/>
      <c r="FB289" s="167"/>
      <c r="FC289" s="167"/>
    </row>
    <row r="290" spans="2:159" s="292" customFormat="1" x14ac:dyDescent="0.2">
      <c r="B290" s="293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7"/>
      <c r="AK290" s="167"/>
      <c r="AL290" s="167"/>
      <c r="AM290" s="167"/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7"/>
      <c r="BR290" s="167"/>
      <c r="BS290" s="167"/>
      <c r="BT290" s="167"/>
      <c r="BU290" s="167"/>
      <c r="BV290" s="167"/>
      <c r="BW290" s="167"/>
      <c r="BX290" s="167"/>
      <c r="BY290" s="167"/>
      <c r="BZ290" s="167"/>
      <c r="CA290" s="167"/>
      <c r="CB290" s="167"/>
      <c r="CC290" s="167"/>
      <c r="CD290" s="167"/>
      <c r="CE290" s="167"/>
      <c r="CF290" s="167"/>
      <c r="CG290" s="167"/>
      <c r="CH290" s="167"/>
      <c r="CI290" s="167"/>
      <c r="CJ290" s="167"/>
      <c r="CK290" s="167"/>
      <c r="CL290" s="167"/>
      <c r="CM290" s="167"/>
      <c r="CN290" s="167"/>
      <c r="CO290" s="167"/>
      <c r="CP290" s="167"/>
      <c r="CQ290" s="167"/>
      <c r="CR290" s="167"/>
      <c r="CS290" s="167"/>
      <c r="CT290" s="167"/>
      <c r="CU290" s="167"/>
      <c r="CV290" s="167"/>
      <c r="CW290" s="167"/>
      <c r="CX290" s="167"/>
      <c r="CY290" s="167"/>
      <c r="CZ290" s="167"/>
      <c r="DA290" s="167"/>
      <c r="DB290" s="167"/>
      <c r="DC290" s="167"/>
      <c r="DD290" s="167"/>
      <c r="DE290" s="167"/>
      <c r="DF290" s="167"/>
      <c r="DG290" s="167"/>
      <c r="DH290" s="167"/>
      <c r="DI290" s="167"/>
      <c r="DJ290" s="167"/>
      <c r="DK290" s="167"/>
      <c r="DL290" s="167"/>
      <c r="DM290" s="167"/>
      <c r="DN290" s="167"/>
      <c r="DO290" s="167"/>
      <c r="DP290" s="167"/>
      <c r="DQ290" s="167"/>
      <c r="DR290" s="167"/>
      <c r="DS290" s="167"/>
      <c r="DT290" s="167"/>
      <c r="DU290" s="167"/>
      <c r="DV290" s="167"/>
      <c r="DW290" s="167"/>
      <c r="DX290" s="167"/>
      <c r="DY290" s="167"/>
      <c r="DZ290" s="167"/>
      <c r="EA290" s="167"/>
      <c r="EB290" s="167"/>
      <c r="EC290" s="167"/>
      <c r="ED290" s="167"/>
      <c r="EE290" s="167"/>
      <c r="EF290" s="167"/>
      <c r="EG290" s="167"/>
      <c r="EH290" s="167"/>
      <c r="EI290" s="167"/>
      <c r="EJ290" s="167"/>
      <c r="EK290" s="167"/>
      <c r="EL290" s="167"/>
      <c r="EM290" s="167"/>
      <c r="EN290" s="167"/>
      <c r="EO290" s="167"/>
      <c r="EP290" s="167"/>
      <c r="EQ290" s="167"/>
      <c r="ER290" s="167"/>
      <c r="ES290" s="167"/>
      <c r="ET290" s="167"/>
      <c r="EU290" s="167"/>
      <c r="EV290" s="167"/>
      <c r="EW290" s="167"/>
      <c r="EX290" s="167"/>
      <c r="EY290" s="167"/>
      <c r="EZ290" s="167"/>
      <c r="FA290" s="167"/>
      <c r="FB290" s="167"/>
      <c r="FC290" s="167"/>
    </row>
    <row r="291" spans="2:159" s="292" customFormat="1" x14ac:dyDescent="0.2">
      <c r="B291" s="293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67"/>
      <c r="U291" s="167"/>
      <c r="V291" s="167"/>
      <c r="W291" s="167"/>
      <c r="X291" s="167"/>
      <c r="Y291" s="167"/>
      <c r="Z291" s="167"/>
      <c r="AA291" s="167"/>
      <c r="AB291" s="167"/>
      <c r="AC291" s="167"/>
      <c r="AD291" s="167"/>
      <c r="AE291" s="167"/>
      <c r="AF291" s="167"/>
      <c r="AG291" s="167"/>
      <c r="AH291" s="167"/>
      <c r="AI291" s="167"/>
      <c r="AJ291" s="167"/>
      <c r="AK291" s="167"/>
      <c r="AL291" s="167"/>
      <c r="AM291" s="167"/>
      <c r="AN291" s="167"/>
      <c r="AO291" s="167"/>
      <c r="AP291" s="167"/>
      <c r="AQ291" s="167"/>
      <c r="AR291" s="167"/>
      <c r="AS291" s="167"/>
      <c r="AT291" s="167"/>
      <c r="AU291" s="167"/>
      <c r="AV291" s="167"/>
      <c r="AW291" s="167"/>
      <c r="AX291" s="167"/>
      <c r="AY291" s="167"/>
      <c r="AZ291" s="167"/>
      <c r="BA291" s="167"/>
      <c r="BB291" s="167"/>
      <c r="BC291" s="167"/>
      <c r="BD291" s="167"/>
      <c r="BE291" s="167"/>
      <c r="BF291" s="167"/>
      <c r="BG291" s="167"/>
      <c r="BH291" s="167"/>
      <c r="BI291" s="167"/>
      <c r="BJ291" s="167"/>
      <c r="BK291" s="167"/>
      <c r="BL291" s="167"/>
      <c r="BM291" s="167"/>
      <c r="BN291" s="167"/>
      <c r="BO291" s="167"/>
      <c r="BP291" s="167"/>
      <c r="BQ291" s="167"/>
      <c r="BR291" s="167"/>
      <c r="BS291" s="167"/>
      <c r="BT291" s="167"/>
      <c r="BU291" s="167"/>
      <c r="BV291" s="167"/>
      <c r="BW291" s="167"/>
      <c r="BX291" s="167"/>
      <c r="BY291" s="167"/>
      <c r="BZ291" s="167"/>
      <c r="CA291" s="167"/>
      <c r="CB291" s="167"/>
      <c r="CC291" s="167"/>
      <c r="CD291" s="167"/>
      <c r="CE291" s="167"/>
      <c r="CF291" s="167"/>
      <c r="CG291" s="167"/>
      <c r="CH291" s="167"/>
      <c r="CI291" s="167"/>
      <c r="CJ291" s="167"/>
      <c r="CK291" s="167"/>
      <c r="CL291" s="167"/>
      <c r="CM291" s="167"/>
      <c r="CN291" s="167"/>
      <c r="CO291" s="167"/>
      <c r="CP291" s="167"/>
      <c r="CQ291" s="167"/>
      <c r="CR291" s="167"/>
      <c r="CS291" s="167"/>
      <c r="CT291" s="167"/>
      <c r="CU291" s="167"/>
      <c r="CV291" s="167"/>
      <c r="CW291" s="167"/>
      <c r="CX291" s="167"/>
      <c r="CY291" s="167"/>
      <c r="CZ291" s="167"/>
      <c r="DA291" s="167"/>
      <c r="DB291" s="167"/>
      <c r="DC291" s="167"/>
      <c r="DD291" s="167"/>
      <c r="DE291" s="167"/>
      <c r="DF291" s="167"/>
      <c r="DG291" s="167"/>
      <c r="DH291" s="167"/>
      <c r="DI291" s="167"/>
      <c r="DJ291" s="167"/>
      <c r="DK291" s="167"/>
      <c r="DL291" s="167"/>
      <c r="DM291" s="167"/>
      <c r="DN291" s="167"/>
      <c r="DO291" s="167"/>
      <c r="DP291" s="167"/>
      <c r="DQ291" s="167"/>
      <c r="DR291" s="167"/>
      <c r="DS291" s="167"/>
      <c r="DT291" s="167"/>
      <c r="DU291" s="167"/>
      <c r="DV291" s="167"/>
      <c r="DW291" s="167"/>
      <c r="DX291" s="167"/>
      <c r="DY291" s="167"/>
      <c r="DZ291" s="167"/>
      <c r="EA291" s="167"/>
      <c r="EB291" s="167"/>
      <c r="EC291" s="167"/>
      <c r="ED291" s="167"/>
      <c r="EE291" s="167"/>
      <c r="EF291" s="167"/>
      <c r="EG291" s="167"/>
      <c r="EH291" s="167"/>
      <c r="EI291" s="167"/>
      <c r="EJ291" s="167"/>
      <c r="EK291" s="167"/>
      <c r="EL291" s="167"/>
      <c r="EM291" s="167"/>
      <c r="EN291" s="167"/>
      <c r="EO291" s="167"/>
      <c r="EP291" s="167"/>
      <c r="EQ291" s="167"/>
      <c r="ER291" s="167"/>
      <c r="ES291" s="167"/>
      <c r="ET291" s="167"/>
      <c r="EU291" s="167"/>
      <c r="EV291" s="167"/>
      <c r="EW291" s="167"/>
      <c r="EX291" s="167"/>
      <c r="EY291" s="167"/>
      <c r="EZ291" s="167"/>
      <c r="FA291" s="167"/>
      <c r="FB291" s="167"/>
      <c r="FC291" s="167"/>
    </row>
    <row r="292" spans="2:159" s="292" customFormat="1" x14ac:dyDescent="0.2">
      <c r="B292" s="293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67"/>
      <c r="U292" s="167"/>
      <c r="V292" s="167"/>
      <c r="W292" s="167"/>
      <c r="X292" s="167"/>
      <c r="Y292" s="167"/>
      <c r="Z292" s="167"/>
      <c r="AA292" s="167"/>
      <c r="AB292" s="167"/>
      <c r="AC292" s="167"/>
      <c r="AD292" s="167"/>
      <c r="AE292" s="167"/>
      <c r="AF292" s="167"/>
      <c r="AG292" s="167"/>
      <c r="AH292" s="167"/>
      <c r="AI292" s="167"/>
      <c r="AJ292" s="167"/>
      <c r="AK292" s="167"/>
      <c r="AL292" s="167"/>
      <c r="AM292" s="167"/>
      <c r="AN292" s="167"/>
      <c r="AO292" s="167"/>
      <c r="AP292" s="167"/>
      <c r="AQ292" s="167"/>
      <c r="AR292" s="167"/>
      <c r="AS292" s="167"/>
      <c r="AT292" s="167"/>
      <c r="AU292" s="167"/>
      <c r="AV292" s="167"/>
      <c r="AW292" s="167"/>
      <c r="AX292" s="167"/>
      <c r="AY292" s="167"/>
      <c r="AZ292" s="167"/>
      <c r="BA292" s="167"/>
      <c r="BB292" s="167"/>
      <c r="BC292" s="167"/>
      <c r="BD292" s="167"/>
      <c r="BE292" s="167"/>
      <c r="BF292" s="167"/>
      <c r="BG292" s="167"/>
      <c r="BH292" s="167"/>
      <c r="BI292" s="167"/>
      <c r="BJ292" s="167"/>
      <c r="BK292" s="167"/>
      <c r="BL292" s="167"/>
      <c r="BM292" s="167"/>
      <c r="BN292" s="167"/>
      <c r="BO292" s="167"/>
      <c r="BP292" s="167"/>
      <c r="BQ292" s="167"/>
      <c r="BR292" s="167"/>
      <c r="BS292" s="167"/>
      <c r="BT292" s="167"/>
      <c r="BU292" s="167"/>
      <c r="BV292" s="167"/>
      <c r="BW292" s="167"/>
      <c r="BX292" s="167"/>
      <c r="BY292" s="167"/>
      <c r="BZ292" s="167"/>
      <c r="CA292" s="167"/>
      <c r="CB292" s="167"/>
      <c r="CC292" s="167"/>
      <c r="CD292" s="167"/>
      <c r="CE292" s="167"/>
      <c r="CF292" s="167"/>
      <c r="CG292" s="167"/>
      <c r="CH292" s="167"/>
      <c r="CI292" s="167"/>
      <c r="CJ292" s="167"/>
      <c r="CK292" s="167"/>
      <c r="CL292" s="167"/>
      <c r="CM292" s="167"/>
      <c r="CN292" s="167"/>
      <c r="CO292" s="167"/>
      <c r="CP292" s="167"/>
      <c r="CQ292" s="167"/>
      <c r="CR292" s="167"/>
      <c r="CS292" s="167"/>
      <c r="CT292" s="167"/>
      <c r="CU292" s="167"/>
      <c r="CV292" s="167"/>
      <c r="CW292" s="167"/>
      <c r="CX292" s="167"/>
      <c r="CY292" s="167"/>
      <c r="CZ292" s="167"/>
      <c r="DA292" s="167"/>
      <c r="DB292" s="167"/>
      <c r="DC292" s="167"/>
      <c r="DD292" s="167"/>
      <c r="DE292" s="167"/>
      <c r="DF292" s="167"/>
      <c r="DG292" s="167"/>
      <c r="DH292" s="167"/>
      <c r="DI292" s="167"/>
      <c r="DJ292" s="167"/>
      <c r="DK292" s="167"/>
      <c r="DL292" s="167"/>
      <c r="DM292" s="167"/>
      <c r="DN292" s="167"/>
      <c r="DO292" s="167"/>
      <c r="DP292" s="167"/>
      <c r="DQ292" s="167"/>
      <c r="DR292" s="167"/>
      <c r="DS292" s="167"/>
      <c r="DT292" s="167"/>
      <c r="DU292" s="167"/>
      <c r="DV292" s="167"/>
      <c r="DW292" s="167"/>
      <c r="DX292" s="167"/>
      <c r="DY292" s="167"/>
      <c r="DZ292" s="167"/>
      <c r="EA292" s="167"/>
      <c r="EB292" s="167"/>
      <c r="EC292" s="167"/>
      <c r="ED292" s="167"/>
      <c r="EE292" s="167"/>
      <c r="EF292" s="167"/>
      <c r="EG292" s="167"/>
      <c r="EH292" s="167"/>
      <c r="EI292" s="167"/>
      <c r="EJ292" s="167"/>
      <c r="EK292" s="167"/>
      <c r="EL292" s="167"/>
      <c r="EM292" s="167"/>
      <c r="EN292" s="167"/>
      <c r="EO292" s="167"/>
      <c r="EP292" s="167"/>
      <c r="EQ292" s="167"/>
      <c r="ER292" s="167"/>
      <c r="ES292" s="167"/>
      <c r="ET292" s="167"/>
      <c r="EU292" s="167"/>
      <c r="EV292" s="167"/>
      <c r="EW292" s="167"/>
      <c r="EX292" s="167"/>
      <c r="EY292" s="167"/>
      <c r="EZ292" s="167"/>
      <c r="FA292" s="167"/>
      <c r="FB292" s="167"/>
      <c r="FC292" s="167"/>
    </row>
    <row r="293" spans="2:159" s="292" customFormat="1" x14ac:dyDescent="0.2">
      <c r="B293" s="293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67"/>
      <c r="U293" s="167"/>
      <c r="V293" s="167"/>
      <c r="W293" s="167"/>
      <c r="X293" s="167"/>
      <c r="Y293" s="167"/>
      <c r="Z293" s="167"/>
      <c r="AA293" s="167"/>
      <c r="AB293" s="167"/>
      <c r="AC293" s="167"/>
      <c r="AD293" s="167"/>
      <c r="AE293" s="167"/>
      <c r="AF293" s="167"/>
      <c r="AG293" s="167"/>
      <c r="AH293" s="167"/>
      <c r="AI293" s="167"/>
      <c r="AJ293" s="167"/>
      <c r="AK293" s="167"/>
      <c r="AL293" s="167"/>
      <c r="AM293" s="167"/>
      <c r="AN293" s="167"/>
      <c r="AO293" s="167"/>
      <c r="AP293" s="167"/>
      <c r="AQ293" s="167"/>
      <c r="AR293" s="167"/>
      <c r="AS293" s="167"/>
      <c r="AT293" s="167"/>
      <c r="AU293" s="167"/>
      <c r="AV293" s="167"/>
      <c r="AW293" s="167"/>
      <c r="AX293" s="167"/>
      <c r="AY293" s="167"/>
      <c r="AZ293" s="167"/>
      <c r="BA293" s="167"/>
      <c r="BB293" s="167"/>
      <c r="BC293" s="167"/>
      <c r="BD293" s="167"/>
      <c r="BE293" s="167"/>
      <c r="BF293" s="167"/>
      <c r="BG293" s="167"/>
      <c r="BH293" s="167"/>
      <c r="BI293" s="167"/>
      <c r="BJ293" s="167"/>
      <c r="BK293" s="167"/>
      <c r="BL293" s="167"/>
      <c r="BM293" s="167"/>
      <c r="BN293" s="167"/>
      <c r="BO293" s="167"/>
      <c r="BP293" s="167"/>
      <c r="BQ293" s="167"/>
      <c r="BR293" s="167"/>
      <c r="BS293" s="167"/>
      <c r="BT293" s="167"/>
      <c r="BU293" s="167"/>
      <c r="BV293" s="167"/>
      <c r="BW293" s="167"/>
      <c r="BX293" s="167"/>
      <c r="BY293" s="167"/>
      <c r="BZ293" s="167"/>
      <c r="CA293" s="167"/>
      <c r="CB293" s="167"/>
      <c r="CC293" s="167"/>
      <c r="CD293" s="167"/>
      <c r="CE293" s="167"/>
      <c r="CF293" s="167"/>
      <c r="CG293" s="167"/>
      <c r="CH293" s="167"/>
      <c r="CI293" s="167"/>
      <c r="CJ293" s="167"/>
      <c r="CK293" s="167"/>
      <c r="CL293" s="167"/>
      <c r="CM293" s="167"/>
      <c r="CN293" s="167"/>
      <c r="CO293" s="167"/>
      <c r="CP293" s="167"/>
      <c r="CQ293" s="167"/>
      <c r="CR293" s="167"/>
      <c r="CS293" s="167"/>
      <c r="CT293" s="167"/>
      <c r="CU293" s="167"/>
      <c r="CV293" s="167"/>
      <c r="CW293" s="167"/>
      <c r="CX293" s="167"/>
      <c r="CY293" s="167"/>
      <c r="CZ293" s="167"/>
      <c r="DA293" s="167"/>
      <c r="DB293" s="167"/>
      <c r="DC293" s="167"/>
      <c r="DD293" s="167"/>
      <c r="DE293" s="167"/>
      <c r="DF293" s="167"/>
      <c r="DG293" s="167"/>
      <c r="DH293" s="167"/>
      <c r="DI293" s="167"/>
      <c r="DJ293" s="167"/>
      <c r="DK293" s="167"/>
      <c r="DL293" s="167"/>
      <c r="DM293" s="167"/>
      <c r="DN293" s="167"/>
      <c r="DO293" s="167"/>
      <c r="DP293" s="167"/>
      <c r="DQ293" s="167"/>
      <c r="DR293" s="167"/>
      <c r="DS293" s="167"/>
      <c r="DT293" s="167"/>
      <c r="DU293" s="167"/>
      <c r="DV293" s="167"/>
      <c r="DW293" s="167"/>
      <c r="DX293" s="167"/>
      <c r="DY293" s="167"/>
      <c r="DZ293" s="167"/>
      <c r="EA293" s="167"/>
      <c r="EB293" s="167"/>
      <c r="EC293" s="167"/>
      <c r="ED293" s="167"/>
      <c r="EE293" s="167"/>
      <c r="EF293" s="167"/>
      <c r="EG293" s="167"/>
      <c r="EH293" s="167"/>
      <c r="EI293" s="167"/>
      <c r="EJ293" s="167"/>
      <c r="EK293" s="167"/>
      <c r="EL293" s="167"/>
      <c r="EM293" s="167"/>
      <c r="EN293" s="167"/>
      <c r="EO293" s="167"/>
      <c r="EP293" s="167"/>
      <c r="EQ293" s="167"/>
      <c r="ER293" s="167"/>
      <c r="ES293" s="167"/>
      <c r="ET293" s="167"/>
      <c r="EU293" s="167"/>
      <c r="EV293" s="167"/>
      <c r="EW293" s="167"/>
      <c r="EX293" s="167"/>
      <c r="EY293" s="167"/>
      <c r="EZ293" s="167"/>
      <c r="FA293" s="167"/>
      <c r="FB293" s="167"/>
      <c r="FC293" s="167"/>
    </row>
    <row r="294" spans="2:159" s="292" customFormat="1" x14ac:dyDescent="0.2">
      <c r="B294" s="293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7"/>
      <c r="Z294" s="167"/>
      <c r="AA294" s="167"/>
      <c r="AB294" s="167"/>
      <c r="AC294" s="167"/>
      <c r="AD294" s="167"/>
      <c r="AE294" s="167"/>
      <c r="AF294" s="167"/>
      <c r="AG294" s="167"/>
      <c r="AH294" s="167"/>
      <c r="AI294" s="167"/>
      <c r="AJ294" s="167"/>
      <c r="AK294" s="167"/>
      <c r="AL294" s="167"/>
      <c r="AM294" s="167"/>
      <c r="AN294" s="167"/>
      <c r="AO294" s="167"/>
      <c r="AP294" s="167"/>
      <c r="AQ294" s="167"/>
      <c r="AR294" s="167"/>
      <c r="AS294" s="167"/>
      <c r="AT294" s="167"/>
      <c r="AU294" s="167"/>
      <c r="AV294" s="167"/>
      <c r="AW294" s="167"/>
      <c r="AX294" s="167"/>
      <c r="AY294" s="167"/>
      <c r="AZ294" s="167"/>
      <c r="BA294" s="167"/>
      <c r="BB294" s="167"/>
      <c r="BC294" s="167"/>
      <c r="BD294" s="167"/>
      <c r="BE294" s="167"/>
      <c r="BF294" s="167"/>
      <c r="BG294" s="167"/>
      <c r="BH294" s="167"/>
      <c r="BI294" s="167"/>
      <c r="BJ294" s="167"/>
      <c r="BK294" s="167"/>
      <c r="BL294" s="167"/>
      <c r="BM294" s="167"/>
      <c r="BN294" s="167"/>
      <c r="BO294" s="167"/>
      <c r="BP294" s="167"/>
      <c r="BQ294" s="167"/>
      <c r="BR294" s="167"/>
      <c r="BS294" s="167"/>
      <c r="BT294" s="167"/>
      <c r="BU294" s="167"/>
      <c r="BV294" s="167"/>
      <c r="BW294" s="167"/>
      <c r="BX294" s="167"/>
      <c r="BY294" s="167"/>
      <c r="BZ294" s="167"/>
      <c r="CA294" s="167"/>
      <c r="CB294" s="167"/>
      <c r="CC294" s="167"/>
      <c r="CD294" s="167"/>
      <c r="CE294" s="167"/>
      <c r="CF294" s="167"/>
      <c r="CG294" s="167"/>
      <c r="CH294" s="167"/>
      <c r="CI294" s="167"/>
      <c r="CJ294" s="167"/>
      <c r="CK294" s="167"/>
      <c r="CL294" s="167"/>
      <c r="CM294" s="167"/>
      <c r="CN294" s="167"/>
      <c r="CO294" s="167"/>
      <c r="CP294" s="167"/>
      <c r="CQ294" s="167"/>
      <c r="CR294" s="167"/>
      <c r="CS294" s="167"/>
      <c r="CT294" s="167"/>
      <c r="CU294" s="167"/>
      <c r="CV294" s="167"/>
      <c r="CW294" s="167"/>
      <c r="CX294" s="167"/>
      <c r="CY294" s="167"/>
      <c r="CZ294" s="167"/>
      <c r="DA294" s="167"/>
      <c r="DB294" s="167"/>
      <c r="DC294" s="167"/>
      <c r="DD294" s="167"/>
      <c r="DE294" s="167"/>
      <c r="DF294" s="167"/>
      <c r="DG294" s="167"/>
      <c r="DH294" s="167"/>
      <c r="DI294" s="167"/>
      <c r="DJ294" s="167"/>
      <c r="DK294" s="167"/>
      <c r="DL294" s="167"/>
      <c r="DM294" s="167"/>
      <c r="DN294" s="167"/>
      <c r="DO294" s="167"/>
      <c r="DP294" s="167"/>
      <c r="DQ294" s="167"/>
      <c r="DR294" s="167"/>
      <c r="DS294" s="167"/>
      <c r="DT294" s="167"/>
      <c r="DU294" s="167"/>
      <c r="DV294" s="167"/>
      <c r="DW294" s="167"/>
      <c r="DX294" s="167"/>
      <c r="DY294" s="167"/>
      <c r="DZ294" s="167"/>
      <c r="EA294" s="167"/>
      <c r="EB294" s="167"/>
      <c r="EC294" s="167"/>
      <c r="ED294" s="167"/>
      <c r="EE294" s="167"/>
      <c r="EF294" s="167"/>
      <c r="EG294" s="167"/>
      <c r="EH294" s="167"/>
      <c r="EI294" s="167"/>
      <c r="EJ294" s="167"/>
      <c r="EK294" s="167"/>
      <c r="EL294" s="167"/>
      <c r="EM294" s="167"/>
      <c r="EN294" s="167"/>
      <c r="EO294" s="167"/>
      <c r="EP294" s="167"/>
      <c r="EQ294" s="167"/>
      <c r="ER294" s="167"/>
      <c r="ES294" s="167"/>
      <c r="ET294" s="167"/>
      <c r="EU294" s="167"/>
      <c r="EV294" s="167"/>
      <c r="EW294" s="167"/>
      <c r="EX294" s="167"/>
      <c r="EY294" s="167"/>
      <c r="EZ294" s="167"/>
      <c r="FA294" s="167"/>
      <c r="FB294" s="167"/>
      <c r="FC294" s="167"/>
    </row>
    <row r="295" spans="2:159" s="292" customFormat="1" x14ac:dyDescent="0.2">
      <c r="B295" s="293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7"/>
      <c r="Z295" s="167"/>
      <c r="AA295" s="167"/>
      <c r="AB295" s="167"/>
      <c r="AC295" s="167"/>
      <c r="AD295" s="167"/>
      <c r="AE295" s="167"/>
      <c r="AF295" s="167"/>
      <c r="AG295" s="167"/>
      <c r="AH295" s="167"/>
      <c r="AI295" s="167"/>
      <c r="AJ295" s="167"/>
      <c r="AK295" s="167"/>
      <c r="AL295" s="167"/>
      <c r="AM295" s="167"/>
      <c r="AN295" s="167"/>
      <c r="AO295" s="167"/>
      <c r="AP295" s="167"/>
      <c r="AQ295" s="167"/>
      <c r="AR295" s="167"/>
      <c r="AS295" s="167"/>
      <c r="AT295" s="167"/>
      <c r="AU295" s="167"/>
      <c r="AV295" s="167"/>
      <c r="AW295" s="167"/>
      <c r="AX295" s="167"/>
      <c r="AY295" s="167"/>
      <c r="AZ295" s="167"/>
      <c r="BA295" s="167"/>
      <c r="BB295" s="167"/>
      <c r="BC295" s="167"/>
      <c r="BD295" s="167"/>
      <c r="BE295" s="167"/>
      <c r="BF295" s="167"/>
      <c r="BG295" s="167"/>
      <c r="BH295" s="167"/>
      <c r="BI295" s="167"/>
      <c r="BJ295" s="167"/>
      <c r="BK295" s="167"/>
      <c r="BL295" s="167"/>
      <c r="BM295" s="167"/>
      <c r="BN295" s="167"/>
      <c r="BO295" s="167"/>
      <c r="BP295" s="167"/>
      <c r="BQ295" s="167"/>
      <c r="BR295" s="167"/>
      <c r="BS295" s="167"/>
      <c r="BT295" s="167"/>
      <c r="BU295" s="167"/>
      <c r="BV295" s="167"/>
      <c r="BW295" s="167"/>
      <c r="BX295" s="167"/>
      <c r="BY295" s="167"/>
      <c r="BZ295" s="167"/>
      <c r="CA295" s="167"/>
      <c r="CB295" s="167"/>
      <c r="CC295" s="167"/>
      <c r="CD295" s="167"/>
      <c r="CE295" s="167"/>
      <c r="CF295" s="167"/>
      <c r="CG295" s="167"/>
      <c r="CH295" s="167"/>
      <c r="CI295" s="167"/>
      <c r="CJ295" s="167"/>
      <c r="CK295" s="167"/>
      <c r="CL295" s="167"/>
      <c r="CM295" s="167"/>
      <c r="CN295" s="167"/>
      <c r="CO295" s="167"/>
      <c r="CP295" s="167"/>
      <c r="CQ295" s="167"/>
      <c r="CR295" s="167"/>
      <c r="CS295" s="167"/>
      <c r="CT295" s="167"/>
      <c r="CU295" s="167"/>
      <c r="CV295" s="167"/>
      <c r="CW295" s="167"/>
      <c r="CX295" s="167"/>
      <c r="CY295" s="167"/>
      <c r="CZ295" s="167"/>
      <c r="DA295" s="167"/>
      <c r="DB295" s="167"/>
      <c r="DC295" s="167"/>
      <c r="DD295" s="167"/>
      <c r="DE295" s="167"/>
      <c r="DF295" s="167"/>
      <c r="DG295" s="167"/>
      <c r="DH295" s="167"/>
      <c r="DI295" s="167"/>
      <c r="DJ295" s="167"/>
      <c r="DK295" s="167"/>
      <c r="DL295" s="167"/>
      <c r="DM295" s="167"/>
      <c r="DN295" s="167"/>
      <c r="DO295" s="167"/>
      <c r="DP295" s="167"/>
      <c r="DQ295" s="167"/>
      <c r="DR295" s="167"/>
      <c r="DS295" s="167"/>
      <c r="DT295" s="167"/>
      <c r="DU295" s="167"/>
      <c r="DV295" s="167"/>
      <c r="DW295" s="167"/>
      <c r="DX295" s="167"/>
      <c r="DY295" s="167"/>
      <c r="DZ295" s="167"/>
      <c r="EA295" s="167"/>
      <c r="EB295" s="167"/>
      <c r="EC295" s="167"/>
      <c r="ED295" s="167"/>
      <c r="EE295" s="167"/>
      <c r="EF295" s="167"/>
      <c r="EG295" s="167"/>
      <c r="EH295" s="167"/>
      <c r="EI295" s="167"/>
      <c r="EJ295" s="167"/>
      <c r="EK295" s="167"/>
      <c r="EL295" s="167"/>
      <c r="EM295" s="167"/>
      <c r="EN295" s="167"/>
      <c r="EO295" s="167"/>
      <c r="EP295" s="167"/>
      <c r="EQ295" s="167"/>
      <c r="ER295" s="167"/>
      <c r="ES295" s="167"/>
      <c r="ET295" s="167"/>
      <c r="EU295" s="167"/>
      <c r="EV295" s="167"/>
      <c r="EW295" s="167"/>
      <c r="EX295" s="167"/>
      <c r="EY295" s="167"/>
      <c r="EZ295" s="167"/>
      <c r="FA295" s="167"/>
      <c r="FB295" s="167"/>
      <c r="FC295" s="167"/>
    </row>
    <row r="296" spans="2:159" s="292" customFormat="1" x14ac:dyDescent="0.2">
      <c r="B296" s="293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67"/>
      <c r="U296" s="167"/>
      <c r="V296" s="167"/>
      <c r="W296" s="167"/>
      <c r="X296" s="167"/>
      <c r="Y296" s="167"/>
      <c r="Z296" s="167"/>
      <c r="AA296" s="167"/>
      <c r="AB296" s="167"/>
      <c r="AC296" s="167"/>
      <c r="AD296" s="167"/>
      <c r="AE296" s="167"/>
      <c r="AF296" s="167"/>
      <c r="AG296" s="167"/>
      <c r="AH296" s="167"/>
      <c r="AI296" s="167"/>
      <c r="AJ296" s="167"/>
      <c r="AK296" s="167"/>
      <c r="AL296" s="167"/>
      <c r="AM296" s="167"/>
      <c r="AN296" s="167"/>
      <c r="AO296" s="167"/>
      <c r="AP296" s="167"/>
      <c r="AQ296" s="167"/>
      <c r="AR296" s="167"/>
      <c r="AS296" s="167"/>
      <c r="AT296" s="167"/>
      <c r="AU296" s="167"/>
      <c r="AV296" s="167"/>
      <c r="AW296" s="167"/>
      <c r="AX296" s="167"/>
      <c r="AY296" s="167"/>
      <c r="AZ296" s="167"/>
      <c r="BA296" s="167"/>
      <c r="BB296" s="167"/>
      <c r="BC296" s="167"/>
      <c r="BD296" s="167"/>
      <c r="BE296" s="167"/>
      <c r="BF296" s="167"/>
      <c r="BG296" s="167"/>
      <c r="BH296" s="167"/>
      <c r="BI296" s="167"/>
      <c r="BJ296" s="167"/>
      <c r="BK296" s="167"/>
      <c r="BL296" s="167"/>
      <c r="BM296" s="167"/>
      <c r="BN296" s="167"/>
      <c r="BO296" s="167"/>
      <c r="BP296" s="167"/>
      <c r="BQ296" s="167"/>
      <c r="BR296" s="167"/>
      <c r="BS296" s="167"/>
      <c r="BT296" s="167"/>
      <c r="BU296" s="167"/>
      <c r="BV296" s="167"/>
      <c r="BW296" s="167"/>
      <c r="BX296" s="167"/>
      <c r="BY296" s="167"/>
      <c r="BZ296" s="167"/>
      <c r="CA296" s="167"/>
      <c r="CB296" s="167"/>
      <c r="CC296" s="167"/>
      <c r="CD296" s="167"/>
      <c r="CE296" s="167"/>
      <c r="CF296" s="167"/>
      <c r="CG296" s="167"/>
      <c r="CH296" s="167"/>
      <c r="CI296" s="167"/>
      <c r="CJ296" s="167"/>
      <c r="CK296" s="167"/>
      <c r="CL296" s="167"/>
      <c r="CM296" s="167"/>
      <c r="CN296" s="167"/>
      <c r="CO296" s="167"/>
      <c r="CP296" s="167"/>
      <c r="CQ296" s="167"/>
      <c r="CR296" s="167"/>
      <c r="CS296" s="167"/>
      <c r="CT296" s="167"/>
      <c r="CU296" s="167"/>
      <c r="CV296" s="167"/>
      <c r="CW296" s="167"/>
      <c r="CX296" s="167"/>
      <c r="CY296" s="167"/>
      <c r="CZ296" s="167"/>
      <c r="DA296" s="167"/>
      <c r="DB296" s="167"/>
      <c r="DC296" s="167"/>
      <c r="DD296" s="167"/>
      <c r="DE296" s="167"/>
      <c r="DF296" s="167"/>
      <c r="DG296" s="167"/>
      <c r="DH296" s="167"/>
      <c r="DI296" s="167"/>
      <c r="DJ296" s="167"/>
      <c r="DK296" s="167"/>
      <c r="DL296" s="167"/>
      <c r="DM296" s="167"/>
      <c r="DN296" s="167"/>
      <c r="DO296" s="167"/>
      <c r="DP296" s="167"/>
      <c r="DQ296" s="167"/>
      <c r="DR296" s="167"/>
      <c r="DS296" s="167"/>
      <c r="DT296" s="167"/>
      <c r="DU296" s="167"/>
      <c r="DV296" s="167"/>
      <c r="DW296" s="167"/>
      <c r="DX296" s="167"/>
      <c r="DY296" s="167"/>
      <c r="DZ296" s="167"/>
      <c r="EA296" s="167"/>
      <c r="EB296" s="167"/>
      <c r="EC296" s="167"/>
      <c r="ED296" s="167"/>
      <c r="EE296" s="167"/>
      <c r="EF296" s="167"/>
      <c r="EG296" s="167"/>
      <c r="EH296" s="167"/>
      <c r="EI296" s="167"/>
      <c r="EJ296" s="167"/>
      <c r="EK296" s="167"/>
      <c r="EL296" s="167"/>
      <c r="EM296" s="167"/>
      <c r="EN296" s="167"/>
      <c r="EO296" s="167"/>
      <c r="EP296" s="167"/>
      <c r="EQ296" s="167"/>
      <c r="ER296" s="167"/>
      <c r="ES296" s="167"/>
      <c r="ET296" s="167"/>
      <c r="EU296" s="167"/>
      <c r="EV296" s="167"/>
      <c r="EW296" s="167"/>
      <c r="EX296" s="167"/>
      <c r="EY296" s="167"/>
      <c r="EZ296" s="167"/>
      <c r="FA296" s="167"/>
      <c r="FB296" s="167"/>
      <c r="FC296" s="167"/>
    </row>
    <row r="297" spans="2:159" s="292" customFormat="1" x14ac:dyDescent="0.2">
      <c r="B297" s="293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67"/>
      <c r="X297" s="167"/>
      <c r="Y297" s="167"/>
      <c r="Z297" s="167"/>
      <c r="AA297" s="167"/>
      <c r="AB297" s="167"/>
      <c r="AC297" s="167"/>
      <c r="AD297" s="167"/>
      <c r="AE297" s="167"/>
      <c r="AF297" s="167"/>
      <c r="AG297" s="167"/>
      <c r="AH297" s="167"/>
      <c r="AI297" s="167"/>
      <c r="AJ297" s="167"/>
      <c r="AK297" s="167"/>
      <c r="AL297" s="167"/>
      <c r="AM297" s="167"/>
      <c r="AN297" s="167"/>
      <c r="AO297" s="167"/>
      <c r="AP297" s="167"/>
      <c r="AQ297" s="167"/>
      <c r="AR297" s="167"/>
      <c r="AS297" s="167"/>
      <c r="AT297" s="167"/>
      <c r="AU297" s="167"/>
      <c r="AV297" s="167"/>
      <c r="AW297" s="167"/>
      <c r="AX297" s="167"/>
      <c r="AY297" s="167"/>
      <c r="AZ297" s="167"/>
      <c r="BA297" s="167"/>
      <c r="BB297" s="167"/>
      <c r="BC297" s="167"/>
      <c r="BD297" s="167"/>
      <c r="BE297" s="167"/>
      <c r="BF297" s="167"/>
      <c r="BG297" s="167"/>
      <c r="BH297" s="167"/>
      <c r="BI297" s="167"/>
      <c r="BJ297" s="167"/>
      <c r="BK297" s="167"/>
      <c r="BL297" s="167"/>
      <c r="BM297" s="167"/>
      <c r="BN297" s="167"/>
      <c r="BO297" s="167"/>
      <c r="BP297" s="167"/>
      <c r="BQ297" s="167"/>
      <c r="BR297" s="167"/>
      <c r="BS297" s="167"/>
      <c r="BT297" s="167"/>
      <c r="BU297" s="167"/>
      <c r="BV297" s="167"/>
      <c r="BW297" s="167"/>
      <c r="BX297" s="167"/>
      <c r="BY297" s="167"/>
      <c r="BZ297" s="167"/>
      <c r="CA297" s="167"/>
      <c r="CB297" s="167"/>
      <c r="CC297" s="167"/>
      <c r="CD297" s="167"/>
      <c r="CE297" s="167"/>
      <c r="CF297" s="167"/>
      <c r="CG297" s="167"/>
      <c r="CH297" s="167"/>
      <c r="CI297" s="167"/>
      <c r="CJ297" s="167"/>
      <c r="CK297" s="167"/>
      <c r="CL297" s="167"/>
      <c r="CM297" s="167"/>
      <c r="CN297" s="167"/>
      <c r="CO297" s="167"/>
      <c r="CP297" s="167"/>
      <c r="CQ297" s="167"/>
      <c r="CR297" s="167"/>
      <c r="CS297" s="167"/>
      <c r="CT297" s="167"/>
      <c r="CU297" s="167"/>
      <c r="CV297" s="167"/>
      <c r="CW297" s="167"/>
      <c r="CX297" s="167"/>
      <c r="CY297" s="167"/>
      <c r="CZ297" s="167"/>
      <c r="DA297" s="167"/>
      <c r="DB297" s="167"/>
      <c r="DC297" s="167"/>
      <c r="DD297" s="167"/>
      <c r="DE297" s="167"/>
      <c r="DF297" s="167"/>
      <c r="DG297" s="167"/>
      <c r="DH297" s="167"/>
      <c r="DI297" s="167"/>
      <c r="DJ297" s="167"/>
      <c r="DK297" s="167"/>
      <c r="DL297" s="167"/>
      <c r="DM297" s="167"/>
      <c r="DN297" s="167"/>
      <c r="DO297" s="167"/>
      <c r="DP297" s="167"/>
      <c r="DQ297" s="167"/>
      <c r="DR297" s="167"/>
      <c r="DS297" s="167"/>
      <c r="DT297" s="167"/>
      <c r="DU297" s="167"/>
      <c r="DV297" s="167"/>
      <c r="DW297" s="167"/>
      <c r="DX297" s="167"/>
      <c r="DY297" s="167"/>
      <c r="DZ297" s="167"/>
      <c r="EA297" s="167"/>
      <c r="EB297" s="167"/>
      <c r="EC297" s="167"/>
      <c r="ED297" s="167"/>
      <c r="EE297" s="167"/>
      <c r="EF297" s="167"/>
      <c r="EG297" s="167"/>
      <c r="EH297" s="167"/>
      <c r="EI297" s="167"/>
      <c r="EJ297" s="167"/>
      <c r="EK297" s="167"/>
      <c r="EL297" s="167"/>
      <c r="EM297" s="167"/>
      <c r="EN297" s="167"/>
      <c r="EO297" s="167"/>
      <c r="EP297" s="167"/>
      <c r="EQ297" s="167"/>
      <c r="ER297" s="167"/>
      <c r="ES297" s="167"/>
      <c r="ET297" s="167"/>
      <c r="EU297" s="167"/>
      <c r="EV297" s="167"/>
      <c r="EW297" s="167"/>
      <c r="EX297" s="167"/>
      <c r="EY297" s="167"/>
      <c r="EZ297" s="167"/>
      <c r="FA297" s="167"/>
      <c r="FB297" s="167"/>
      <c r="FC297" s="167"/>
    </row>
    <row r="298" spans="2:159" s="292" customFormat="1" x14ac:dyDescent="0.2">
      <c r="B298" s="293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7"/>
      <c r="Z298" s="167"/>
      <c r="AA298" s="167"/>
      <c r="AB298" s="167"/>
      <c r="AC298" s="167"/>
      <c r="AD298" s="167"/>
      <c r="AE298" s="167"/>
      <c r="AF298" s="167"/>
      <c r="AG298" s="167"/>
      <c r="AH298" s="167"/>
      <c r="AI298" s="167"/>
      <c r="AJ298" s="167"/>
      <c r="AK298" s="167"/>
      <c r="AL298" s="167"/>
      <c r="AM298" s="167"/>
      <c r="AN298" s="167"/>
      <c r="AO298" s="167"/>
      <c r="AP298" s="167"/>
      <c r="AQ298" s="167"/>
      <c r="AR298" s="167"/>
      <c r="AS298" s="167"/>
      <c r="AT298" s="167"/>
      <c r="AU298" s="167"/>
      <c r="AV298" s="167"/>
      <c r="AW298" s="167"/>
      <c r="AX298" s="167"/>
      <c r="AY298" s="167"/>
      <c r="AZ298" s="167"/>
      <c r="BA298" s="167"/>
      <c r="BB298" s="167"/>
      <c r="BC298" s="167"/>
      <c r="BD298" s="167"/>
      <c r="BE298" s="167"/>
      <c r="BF298" s="167"/>
      <c r="BG298" s="167"/>
      <c r="BH298" s="167"/>
      <c r="BI298" s="167"/>
      <c r="BJ298" s="167"/>
      <c r="BK298" s="167"/>
      <c r="BL298" s="167"/>
      <c r="BM298" s="167"/>
      <c r="BN298" s="167"/>
      <c r="BO298" s="167"/>
      <c r="BP298" s="167"/>
      <c r="BQ298" s="167"/>
      <c r="BR298" s="167"/>
      <c r="BS298" s="167"/>
      <c r="BT298" s="167"/>
      <c r="BU298" s="167"/>
      <c r="BV298" s="167"/>
      <c r="BW298" s="167"/>
      <c r="BX298" s="167"/>
      <c r="BY298" s="167"/>
      <c r="BZ298" s="167"/>
      <c r="CA298" s="167"/>
      <c r="CB298" s="167"/>
      <c r="CC298" s="167"/>
      <c r="CD298" s="167"/>
      <c r="CE298" s="167"/>
      <c r="CF298" s="167"/>
      <c r="CG298" s="167"/>
      <c r="CH298" s="167"/>
      <c r="CI298" s="167"/>
      <c r="CJ298" s="167"/>
      <c r="CK298" s="167"/>
      <c r="CL298" s="167"/>
      <c r="CM298" s="167"/>
      <c r="CN298" s="167"/>
      <c r="CO298" s="167"/>
      <c r="CP298" s="167"/>
      <c r="CQ298" s="167"/>
      <c r="CR298" s="167"/>
      <c r="CS298" s="167"/>
      <c r="CT298" s="167"/>
      <c r="CU298" s="167"/>
      <c r="CV298" s="167"/>
      <c r="CW298" s="167"/>
      <c r="CX298" s="167"/>
      <c r="CY298" s="167"/>
      <c r="CZ298" s="167"/>
      <c r="DA298" s="167"/>
      <c r="DB298" s="167"/>
      <c r="DC298" s="167"/>
      <c r="DD298" s="167"/>
      <c r="DE298" s="167"/>
      <c r="DF298" s="167"/>
      <c r="DG298" s="167"/>
      <c r="DH298" s="167"/>
      <c r="DI298" s="167"/>
      <c r="DJ298" s="167"/>
      <c r="DK298" s="167"/>
      <c r="DL298" s="167"/>
      <c r="DM298" s="167"/>
      <c r="DN298" s="167"/>
      <c r="DO298" s="167"/>
      <c r="DP298" s="167"/>
      <c r="DQ298" s="167"/>
      <c r="DR298" s="167"/>
      <c r="DS298" s="167"/>
      <c r="DT298" s="167"/>
      <c r="DU298" s="167"/>
      <c r="DV298" s="167"/>
      <c r="DW298" s="167"/>
      <c r="DX298" s="167"/>
      <c r="DY298" s="167"/>
      <c r="DZ298" s="167"/>
      <c r="EA298" s="167"/>
      <c r="EB298" s="167"/>
      <c r="EC298" s="167"/>
      <c r="ED298" s="167"/>
      <c r="EE298" s="167"/>
      <c r="EF298" s="167"/>
      <c r="EG298" s="167"/>
      <c r="EH298" s="167"/>
      <c r="EI298" s="167"/>
      <c r="EJ298" s="167"/>
      <c r="EK298" s="167"/>
      <c r="EL298" s="167"/>
      <c r="EM298" s="167"/>
      <c r="EN298" s="167"/>
      <c r="EO298" s="167"/>
      <c r="EP298" s="167"/>
      <c r="EQ298" s="167"/>
      <c r="ER298" s="167"/>
      <c r="ES298" s="167"/>
      <c r="ET298" s="167"/>
      <c r="EU298" s="167"/>
      <c r="EV298" s="167"/>
      <c r="EW298" s="167"/>
      <c r="EX298" s="167"/>
      <c r="EY298" s="167"/>
      <c r="EZ298" s="167"/>
      <c r="FA298" s="167"/>
      <c r="FB298" s="167"/>
      <c r="FC298" s="167"/>
    </row>
    <row r="299" spans="2:159" s="292" customFormat="1" x14ac:dyDescent="0.2">
      <c r="B299" s="293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67"/>
      <c r="X299" s="167"/>
      <c r="Y299" s="167"/>
      <c r="Z299" s="167"/>
      <c r="AA299" s="167"/>
      <c r="AB299" s="167"/>
      <c r="AC299" s="167"/>
      <c r="AD299" s="167"/>
      <c r="AE299" s="167"/>
      <c r="AF299" s="167"/>
      <c r="AG299" s="167"/>
      <c r="AH299" s="167"/>
      <c r="AI299" s="167"/>
      <c r="AJ299" s="167"/>
      <c r="AK299" s="167"/>
      <c r="AL299" s="167"/>
      <c r="AM299" s="167"/>
      <c r="AN299" s="167"/>
      <c r="AO299" s="167"/>
      <c r="AP299" s="167"/>
      <c r="AQ299" s="167"/>
      <c r="AR299" s="167"/>
      <c r="AS299" s="167"/>
      <c r="AT299" s="167"/>
      <c r="AU299" s="167"/>
      <c r="AV299" s="167"/>
      <c r="AW299" s="167"/>
      <c r="AX299" s="167"/>
      <c r="AY299" s="167"/>
      <c r="AZ299" s="167"/>
      <c r="BA299" s="167"/>
      <c r="BB299" s="167"/>
      <c r="BC299" s="167"/>
      <c r="BD299" s="167"/>
      <c r="BE299" s="167"/>
      <c r="BF299" s="167"/>
      <c r="BG299" s="167"/>
      <c r="BH299" s="167"/>
      <c r="BI299" s="167"/>
      <c r="BJ299" s="167"/>
      <c r="BK299" s="167"/>
      <c r="BL299" s="167"/>
      <c r="BM299" s="167"/>
      <c r="BN299" s="167"/>
      <c r="BO299" s="167"/>
      <c r="BP299" s="167"/>
      <c r="BQ299" s="167"/>
      <c r="BR299" s="167"/>
      <c r="BS299" s="167"/>
      <c r="BT299" s="167"/>
      <c r="BU299" s="167"/>
      <c r="BV299" s="167"/>
      <c r="BW299" s="167"/>
      <c r="BX299" s="167"/>
      <c r="BY299" s="167"/>
      <c r="BZ299" s="167"/>
      <c r="CA299" s="167"/>
      <c r="CB299" s="167"/>
      <c r="CC299" s="167"/>
      <c r="CD299" s="167"/>
      <c r="CE299" s="167"/>
      <c r="CF299" s="167"/>
      <c r="CG299" s="167"/>
      <c r="CH299" s="167"/>
      <c r="CI299" s="167"/>
      <c r="CJ299" s="167"/>
      <c r="CK299" s="167"/>
      <c r="CL299" s="167"/>
      <c r="CM299" s="167"/>
      <c r="CN299" s="167"/>
      <c r="CO299" s="167"/>
      <c r="CP299" s="167"/>
      <c r="CQ299" s="167"/>
      <c r="CR299" s="167"/>
      <c r="CS299" s="167"/>
      <c r="CT299" s="167"/>
      <c r="CU299" s="167"/>
      <c r="CV299" s="167"/>
      <c r="CW299" s="167"/>
      <c r="CX299" s="167"/>
      <c r="CY299" s="167"/>
      <c r="CZ299" s="167"/>
      <c r="DA299" s="167"/>
      <c r="DB299" s="167"/>
      <c r="DC299" s="167"/>
      <c r="DD299" s="167"/>
      <c r="DE299" s="167"/>
      <c r="DF299" s="167"/>
      <c r="DG299" s="167"/>
      <c r="DH299" s="167"/>
      <c r="DI299" s="167"/>
      <c r="DJ299" s="167"/>
      <c r="DK299" s="167"/>
      <c r="DL299" s="167"/>
      <c r="DM299" s="167"/>
      <c r="DN299" s="167"/>
      <c r="DO299" s="167"/>
      <c r="DP299" s="167"/>
      <c r="DQ299" s="167"/>
      <c r="DR299" s="167"/>
      <c r="DS299" s="167"/>
      <c r="DT299" s="167"/>
      <c r="DU299" s="167"/>
      <c r="DV299" s="167"/>
      <c r="DW299" s="167"/>
      <c r="DX299" s="167"/>
      <c r="DY299" s="167"/>
      <c r="DZ299" s="167"/>
      <c r="EA299" s="167"/>
      <c r="EB299" s="167"/>
      <c r="EC299" s="167"/>
      <c r="ED299" s="167"/>
      <c r="EE299" s="167"/>
      <c r="EF299" s="167"/>
      <c r="EG299" s="167"/>
      <c r="EH299" s="167"/>
      <c r="EI299" s="167"/>
      <c r="EJ299" s="167"/>
      <c r="EK299" s="167"/>
      <c r="EL299" s="167"/>
      <c r="EM299" s="167"/>
      <c r="EN299" s="167"/>
      <c r="EO299" s="167"/>
      <c r="EP299" s="167"/>
      <c r="EQ299" s="167"/>
      <c r="ER299" s="167"/>
      <c r="ES299" s="167"/>
      <c r="ET299" s="167"/>
      <c r="EU299" s="167"/>
      <c r="EV299" s="167"/>
      <c r="EW299" s="167"/>
      <c r="EX299" s="167"/>
      <c r="EY299" s="167"/>
      <c r="EZ299" s="167"/>
      <c r="FA299" s="167"/>
      <c r="FB299" s="167"/>
      <c r="FC299" s="167"/>
    </row>
    <row r="300" spans="2:159" s="292" customFormat="1" x14ac:dyDescent="0.2">
      <c r="B300" s="293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67"/>
      <c r="X300" s="167"/>
      <c r="Y300" s="167"/>
      <c r="Z300" s="167"/>
      <c r="AA300" s="167"/>
      <c r="AB300" s="167"/>
      <c r="AC300" s="167"/>
      <c r="AD300" s="167"/>
      <c r="AE300" s="167"/>
      <c r="AF300" s="167"/>
      <c r="AG300" s="167"/>
      <c r="AH300" s="167"/>
      <c r="AI300" s="167"/>
      <c r="AJ300" s="167"/>
      <c r="AK300" s="167"/>
      <c r="AL300" s="167"/>
      <c r="AM300" s="167"/>
      <c r="AN300" s="167"/>
      <c r="AO300" s="167"/>
      <c r="AP300" s="167"/>
      <c r="AQ300" s="167"/>
      <c r="AR300" s="167"/>
      <c r="AS300" s="167"/>
      <c r="AT300" s="167"/>
      <c r="AU300" s="167"/>
      <c r="AV300" s="167"/>
      <c r="AW300" s="167"/>
      <c r="AX300" s="167"/>
      <c r="AY300" s="167"/>
      <c r="AZ300" s="167"/>
      <c r="BA300" s="167"/>
      <c r="BB300" s="167"/>
      <c r="BC300" s="167"/>
      <c r="BD300" s="167"/>
      <c r="BE300" s="167"/>
      <c r="BF300" s="167"/>
      <c r="BG300" s="167"/>
      <c r="BH300" s="167"/>
      <c r="BI300" s="167"/>
      <c r="BJ300" s="167"/>
      <c r="BK300" s="167"/>
      <c r="BL300" s="167"/>
      <c r="BM300" s="167"/>
      <c r="BN300" s="167"/>
      <c r="BO300" s="167"/>
      <c r="BP300" s="167"/>
      <c r="BQ300" s="167"/>
      <c r="BR300" s="167"/>
      <c r="BS300" s="167"/>
      <c r="BT300" s="167"/>
      <c r="BU300" s="167"/>
      <c r="BV300" s="167"/>
      <c r="BW300" s="167"/>
      <c r="BX300" s="167"/>
      <c r="BY300" s="167"/>
      <c r="BZ300" s="167"/>
      <c r="CA300" s="167"/>
      <c r="CB300" s="167"/>
      <c r="CC300" s="167"/>
      <c r="CD300" s="167"/>
      <c r="CE300" s="167"/>
      <c r="CF300" s="167"/>
      <c r="CG300" s="167"/>
      <c r="CH300" s="167"/>
      <c r="CI300" s="167"/>
      <c r="CJ300" s="167"/>
      <c r="CK300" s="167"/>
      <c r="CL300" s="167"/>
      <c r="CM300" s="167"/>
      <c r="CN300" s="167"/>
      <c r="CO300" s="167"/>
      <c r="CP300" s="167"/>
      <c r="CQ300" s="167"/>
      <c r="CR300" s="167"/>
      <c r="CS300" s="167"/>
      <c r="CT300" s="167"/>
      <c r="CU300" s="167"/>
      <c r="CV300" s="167"/>
      <c r="CW300" s="167"/>
      <c r="CX300" s="167"/>
      <c r="CY300" s="167"/>
      <c r="CZ300" s="167"/>
      <c r="DA300" s="167"/>
      <c r="DB300" s="167"/>
      <c r="DC300" s="167"/>
      <c r="DD300" s="167"/>
      <c r="DE300" s="167"/>
      <c r="DF300" s="167"/>
      <c r="DG300" s="167"/>
      <c r="DH300" s="167"/>
      <c r="DI300" s="167"/>
      <c r="DJ300" s="167"/>
      <c r="DK300" s="167"/>
      <c r="DL300" s="167"/>
      <c r="DM300" s="167"/>
      <c r="DN300" s="167"/>
      <c r="DO300" s="167"/>
      <c r="DP300" s="167"/>
      <c r="DQ300" s="167"/>
      <c r="DR300" s="167"/>
      <c r="DS300" s="167"/>
      <c r="DT300" s="167"/>
      <c r="DU300" s="167"/>
      <c r="DV300" s="167"/>
      <c r="DW300" s="167"/>
      <c r="DX300" s="167"/>
      <c r="DY300" s="167"/>
      <c r="DZ300" s="167"/>
      <c r="EA300" s="167"/>
      <c r="EB300" s="167"/>
      <c r="EC300" s="167"/>
      <c r="ED300" s="167"/>
      <c r="EE300" s="167"/>
      <c r="EF300" s="167"/>
      <c r="EG300" s="167"/>
      <c r="EH300" s="167"/>
      <c r="EI300" s="167"/>
      <c r="EJ300" s="167"/>
      <c r="EK300" s="167"/>
      <c r="EL300" s="167"/>
      <c r="EM300" s="167"/>
      <c r="EN300" s="167"/>
      <c r="EO300" s="167"/>
      <c r="EP300" s="167"/>
      <c r="EQ300" s="167"/>
      <c r="ER300" s="167"/>
      <c r="ES300" s="167"/>
      <c r="ET300" s="167"/>
      <c r="EU300" s="167"/>
      <c r="EV300" s="167"/>
      <c r="EW300" s="167"/>
      <c r="EX300" s="167"/>
      <c r="EY300" s="167"/>
      <c r="EZ300" s="167"/>
      <c r="FA300" s="167"/>
      <c r="FB300" s="167"/>
      <c r="FC300" s="167"/>
    </row>
    <row r="301" spans="2:159" s="292" customFormat="1" x14ac:dyDescent="0.2">
      <c r="B301" s="293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67"/>
      <c r="U301" s="167"/>
      <c r="V301" s="167"/>
      <c r="W301" s="167"/>
      <c r="X301" s="167"/>
      <c r="Y301" s="167"/>
      <c r="Z301" s="167"/>
      <c r="AA301" s="167"/>
      <c r="AB301" s="167"/>
      <c r="AC301" s="167"/>
      <c r="AD301" s="167"/>
      <c r="AE301" s="167"/>
      <c r="AF301" s="167"/>
      <c r="AG301" s="167"/>
      <c r="AH301" s="167"/>
      <c r="AI301" s="167"/>
      <c r="AJ301" s="167"/>
      <c r="AK301" s="167"/>
      <c r="AL301" s="167"/>
      <c r="AM301" s="167"/>
      <c r="AN301" s="167"/>
      <c r="AO301" s="167"/>
      <c r="AP301" s="167"/>
      <c r="AQ301" s="167"/>
      <c r="AR301" s="167"/>
      <c r="AS301" s="167"/>
      <c r="AT301" s="167"/>
      <c r="AU301" s="167"/>
      <c r="AV301" s="167"/>
      <c r="AW301" s="167"/>
      <c r="AX301" s="167"/>
      <c r="AY301" s="167"/>
      <c r="AZ301" s="167"/>
      <c r="BA301" s="167"/>
      <c r="BB301" s="167"/>
      <c r="BC301" s="167"/>
      <c r="BD301" s="167"/>
      <c r="BE301" s="167"/>
      <c r="BF301" s="167"/>
      <c r="BG301" s="167"/>
      <c r="BH301" s="167"/>
      <c r="BI301" s="167"/>
      <c r="BJ301" s="167"/>
      <c r="BK301" s="167"/>
      <c r="BL301" s="167"/>
      <c r="BM301" s="167"/>
      <c r="BN301" s="167"/>
      <c r="BO301" s="167"/>
      <c r="BP301" s="167"/>
      <c r="BQ301" s="167"/>
      <c r="BR301" s="167"/>
      <c r="BS301" s="167"/>
      <c r="BT301" s="167"/>
      <c r="BU301" s="167"/>
      <c r="BV301" s="167"/>
      <c r="BW301" s="167"/>
      <c r="BX301" s="167"/>
      <c r="BY301" s="167"/>
      <c r="BZ301" s="167"/>
      <c r="CA301" s="167"/>
      <c r="CB301" s="167"/>
      <c r="CC301" s="167"/>
      <c r="CD301" s="167"/>
      <c r="CE301" s="167"/>
      <c r="CF301" s="167"/>
      <c r="CG301" s="167"/>
      <c r="CH301" s="167"/>
      <c r="CI301" s="167"/>
      <c r="CJ301" s="167"/>
      <c r="CK301" s="167"/>
      <c r="CL301" s="167"/>
      <c r="CM301" s="167"/>
      <c r="CN301" s="167"/>
      <c r="CO301" s="167"/>
      <c r="CP301" s="167"/>
      <c r="CQ301" s="167"/>
      <c r="CR301" s="167"/>
      <c r="CS301" s="167"/>
      <c r="CT301" s="167"/>
      <c r="CU301" s="167"/>
      <c r="CV301" s="167"/>
      <c r="CW301" s="167"/>
      <c r="CX301" s="167"/>
      <c r="CY301" s="167"/>
      <c r="CZ301" s="167"/>
      <c r="DA301" s="167"/>
      <c r="DB301" s="167"/>
      <c r="DC301" s="167"/>
      <c r="DD301" s="167"/>
      <c r="DE301" s="167"/>
      <c r="DF301" s="167"/>
      <c r="DG301" s="167"/>
      <c r="DH301" s="167"/>
      <c r="DI301" s="167"/>
      <c r="DJ301" s="167"/>
      <c r="DK301" s="167"/>
      <c r="DL301" s="167"/>
      <c r="DM301" s="167"/>
      <c r="DN301" s="167"/>
      <c r="DO301" s="167"/>
      <c r="DP301" s="167"/>
      <c r="DQ301" s="167"/>
      <c r="DR301" s="167"/>
      <c r="DS301" s="167"/>
      <c r="DT301" s="167"/>
      <c r="DU301" s="167"/>
      <c r="DV301" s="167"/>
      <c r="DW301" s="167"/>
      <c r="DX301" s="167"/>
      <c r="DY301" s="167"/>
      <c r="DZ301" s="167"/>
      <c r="EA301" s="167"/>
      <c r="EB301" s="167"/>
      <c r="EC301" s="167"/>
      <c r="ED301" s="167"/>
      <c r="EE301" s="167"/>
      <c r="EF301" s="167"/>
      <c r="EG301" s="167"/>
      <c r="EH301" s="167"/>
      <c r="EI301" s="167"/>
      <c r="EJ301" s="167"/>
      <c r="EK301" s="167"/>
      <c r="EL301" s="167"/>
      <c r="EM301" s="167"/>
      <c r="EN301" s="167"/>
      <c r="EO301" s="167"/>
      <c r="EP301" s="167"/>
      <c r="EQ301" s="167"/>
      <c r="ER301" s="167"/>
      <c r="ES301" s="167"/>
      <c r="ET301" s="167"/>
      <c r="EU301" s="167"/>
      <c r="EV301" s="167"/>
      <c r="EW301" s="167"/>
      <c r="EX301" s="167"/>
      <c r="EY301" s="167"/>
      <c r="EZ301" s="167"/>
      <c r="FA301" s="167"/>
      <c r="FB301" s="167"/>
      <c r="FC301" s="167"/>
    </row>
    <row r="302" spans="2:159" s="292" customFormat="1" x14ac:dyDescent="0.2">
      <c r="B302" s="293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67"/>
      <c r="U302" s="167"/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7"/>
      <c r="AK302" s="167"/>
      <c r="AL302" s="167"/>
      <c r="AM302" s="167"/>
      <c r="AN302" s="167"/>
      <c r="AO302" s="167"/>
      <c r="AP302" s="167"/>
      <c r="AQ302" s="167"/>
      <c r="AR302" s="167"/>
      <c r="AS302" s="167"/>
      <c r="AT302" s="167"/>
      <c r="AU302" s="167"/>
      <c r="AV302" s="167"/>
      <c r="AW302" s="167"/>
      <c r="AX302" s="167"/>
      <c r="AY302" s="167"/>
      <c r="AZ302" s="167"/>
      <c r="BA302" s="167"/>
      <c r="BB302" s="167"/>
      <c r="BC302" s="167"/>
      <c r="BD302" s="167"/>
      <c r="BE302" s="167"/>
      <c r="BF302" s="167"/>
      <c r="BG302" s="167"/>
      <c r="BH302" s="167"/>
      <c r="BI302" s="167"/>
      <c r="BJ302" s="167"/>
      <c r="BK302" s="167"/>
      <c r="BL302" s="167"/>
      <c r="BM302" s="167"/>
      <c r="BN302" s="167"/>
      <c r="BO302" s="167"/>
      <c r="BP302" s="167"/>
      <c r="BQ302" s="167"/>
      <c r="BR302" s="167"/>
      <c r="BS302" s="167"/>
      <c r="BT302" s="167"/>
      <c r="BU302" s="167"/>
      <c r="BV302" s="167"/>
      <c r="BW302" s="167"/>
      <c r="BX302" s="167"/>
      <c r="BY302" s="167"/>
      <c r="BZ302" s="167"/>
      <c r="CA302" s="167"/>
      <c r="CB302" s="167"/>
      <c r="CC302" s="167"/>
      <c r="CD302" s="167"/>
      <c r="CE302" s="167"/>
      <c r="CF302" s="167"/>
      <c r="CG302" s="167"/>
      <c r="CH302" s="167"/>
      <c r="CI302" s="167"/>
      <c r="CJ302" s="167"/>
      <c r="CK302" s="167"/>
      <c r="CL302" s="167"/>
      <c r="CM302" s="167"/>
      <c r="CN302" s="167"/>
      <c r="CO302" s="167"/>
      <c r="CP302" s="167"/>
      <c r="CQ302" s="167"/>
      <c r="CR302" s="167"/>
      <c r="CS302" s="167"/>
      <c r="CT302" s="167"/>
      <c r="CU302" s="167"/>
      <c r="CV302" s="167"/>
      <c r="CW302" s="167"/>
      <c r="CX302" s="167"/>
      <c r="CY302" s="167"/>
      <c r="CZ302" s="167"/>
      <c r="DA302" s="167"/>
      <c r="DB302" s="167"/>
      <c r="DC302" s="167"/>
      <c r="DD302" s="167"/>
      <c r="DE302" s="167"/>
      <c r="DF302" s="167"/>
      <c r="DG302" s="167"/>
      <c r="DH302" s="167"/>
      <c r="DI302" s="167"/>
      <c r="DJ302" s="167"/>
      <c r="DK302" s="167"/>
      <c r="DL302" s="167"/>
      <c r="DM302" s="167"/>
      <c r="DN302" s="167"/>
      <c r="DO302" s="167"/>
      <c r="DP302" s="167"/>
      <c r="DQ302" s="167"/>
      <c r="DR302" s="167"/>
      <c r="DS302" s="167"/>
      <c r="DT302" s="167"/>
      <c r="DU302" s="167"/>
      <c r="DV302" s="167"/>
      <c r="DW302" s="167"/>
      <c r="DX302" s="167"/>
      <c r="DY302" s="167"/>
      <c r="DZ302" s="167"/>
      <c r="EA302" s="167"/>
      <c r="EB302" s="167"/>
      <c r="EC302" s="167"/>
      <c r="ED302" s="167"/>
      <c r="EE302" s="167"/>
      <c r="EF302" s="167"/>
      <c r="EG302" s="167"/>
      <c r="EH302" s="167"/>
      <c r="EI302" s="167"/>
      <c r="EJ302" s="167"/>
      <c r="EK302" s="167"/>
      <c r="EL302" s="167"/>
      <c r="EM302" s="167"/>
      <c r="EN302" s="167"/>
      <c r="EO302" s="167"/>
      <c r="EP302" s="167"/>
      <c r="EQ302" s="167"/>
      <c r="ER302" s="167"/>
      <c r="ES302" s="167"/>
      <c r="ET302" s="167"/>
      <c r="EU302" s="167"/>
      <c r="EV302" s="167"/>
      <c r="EW302" s="167"/>
      <c r="EX302" s="167"/>
      <c r="EY302" s="167"/>
      <c r="EZ302" s="167"/>
      <c r="FA302" s="167"/>
      <c r="FB302" s="167"/>
      <c r="FC302" s="167"/>
    </row>
    <row r="303" spans="2:159" s="292" customFormat="1" x14ac:dyDescent="0.2">
      <c r="B303" s="293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67"/>
      <c r="U303" s="167"/>
      <c r="V303" s="167"/>
      <c r="W303" s="167"/>
      <c r="X303" s="167"/>
      <c r="Y303" s="167"/>
      <c r="Z303" s="167"/>
      <c r="AA303" s="167"/>
      <c r="AB303" s="167"/>
      <c r="AC303" s="167"/>
      <c r="AD303" s="167"/>
      <c r="AE303" s="167"/>
      <c r="AF303" s="167"/>
      <c r="AG303" s="167"/>
      <c r="AH303" s="167"/>
      <c r="AI303" s="167"/>
      <c r="AJ303" s="167"/>
      <c r="AK303" s="167"/>
      <c r="AL303" s="167"/>
      <c r="AM303" s="167"/>
      <c r="AN303" s="167"/>
      <c r="AO303" s="167"/>
      <c r="AP303" s="167"/>
      <c r="AQ303" s="167"/>
      <c r="AR303" s="167"/>
      <c r="AS303" s="167"/>
      <c r="AT303" s="167"/>
      <c r="AU303" s="167"/>
      <c r="AV303" s="167"/>
      <c r="AW303" s="167"/>
      <c r="AX303" s="167"/>
      <c r="AY303" s="167"/>
      <c r="AZ303" s="167"/>
      <c r="BA303" s="167"/>
      <c r="BB303" s="167"/>
      <c r="BC303" s="167"/>
      <c r="BD303" s="167"/>
      <c r="BE303" s="167"/>
      <c r="BF303" s="167"/>
      <c r="BG303" s="167"/>
      <c r="BH303" s="167"/>
      <c r="BI303" s="167"/>
      <c r="BJ303" s="167"/>
      <c r="BK303" s="167"/>
      <c r="BL303" s="167"/>
      <c r="BM303" s="167"/>
      <c r="BN303" s="167"/>
      <c r="BO303" s="167"/>
      <c r="BP303" s="167"/>
      <c r="BQ303" s="167"/>
      <c r="BR303" s="167"/>
      <c r="BS303" s="167"/>
      <c r="BT303" s="167"/>
      <c r="BU303" s="167"/>
      <c r="BV303" s="167"/>
      <c r="BW303" s="167"/>
      <c r="BX303" s="167"/>
      <c r="BY303" s="167"/>
      <c r="BZ303" s="167"/>
      <c r="CA303" s="167"/>
      <c r="CB303" s="167"/>
      <c r="CC303" s="167"/>
      <c r="CD303" s="167"/>
      <c r="CE303" s="167"/>
      <c r="CF303" s="167"/>
      <c r="CG303" s="167"/>
      <c r="CH303" s="167"/>
      <c r="CI303" s="167"/>
      <c r="CJ303" s="167"/>
      <c r="CK303" s="167"/>
      <c r="CL303" s="167"/>
      <c r="CM303" s="167"/>
      <c r="CN303" s="167"/>
      <c r="CO303" s="167"/>
      <c r="CP303" s="167"/>
      <c r="CQ303" s="167"/>
      <c r="CR303" s="167"/>
      <c r="CS303" s="167"/>
      <c r="CT303" s="167"/>
      <c r="CU303" s="167"/>
      <c r="CV303" s="167"/>
      <c r="CW303" s="167"/>
      <c r="CX303" s="167"/>
      <c r="CY303" s="167"/>
      <c r="CZ303" s="167"/>
      <c r="DA303" s="167"/>
      <c r="DB303" s="167"/>
      <c r="DC303" s="167"/>
      <c r="DD303" s="167"/>
      <c r="DE303" s="167"/>
      <c r="DF303" s="167"/>
      <c r="DG303" s="167"/>
      <c r="DH303" s="167"/>
      <c r="DI303" s="167"/>
      <c r="DJ303" s="167"/>
      <c r="DK303" s="167"/>
      <c r="DL303" s="167"/>
      <c r="DM303" s="167"/>
      <c r="DN303" s="167"/>
      <c r="DO303" s="167"/>
      <c r="DP303" s="167"/>
      <c r="DQ303" s="167"/>
      <c r="DR303" s="167"/>
      <c r="DS303" s="167"/>
      <c r="DT303" s="167"/>
      <c r="DU303" s="167"/>
      <c r="DV303" s="167"/>
      <c r="DW303" s="167"/>
      <c r="DX303" s="167"/>
      <c r="DY303" s="167"/>
      <c r="DZ303" s="167"/>
      <c r="EA303" s="167"/>
      <c r="EB303" s="167"/>
      <c r="EC303" s="167"/>
      <c r="ED303" s="167"/>
      <c r="EE303" s="167"/>
      <c r="EF303" s="167"/>
      <c r="EG303" s="167"/>
      <c r="EH303" s="167"/>
      <c r="EI303" s="167"/>
      <c r="EJ303" s="167"/>
      <c r="EK303" s="167"/>
      <c r="EL303" s="167"/>
      <c r="EM303" s="167"/>
      <c r="EN303" s="167"/>
      <c r="EO303" s="167"/>
      <c r="EP303" s="167"/>
      <c r="EQ303" s="167"/>
      <c r="ER303" s="167"/>
      <c r="ES303" s="167"/>
      <c r="ET303" s="167"/>
      <c r="EU303" s="167"/>
      <c r="EV303" s="167"/>
      <c r="EW303" s="167"/>
      <c r="EX303" s="167"/>
      <c r="EY303" s="167"/>
      <c r="EZ303" s="167"/>
      <c r="FA303" s="167"/>
      <c r="FB303" s="167"/>
      <c r="FC303" s="167"/>
    </row>
  </sheetData>
  <mergeCells count="6">
    <mergeCell ref="A5:A6"/>
    <mergeCell ref="B5:D5"/>
    <mergeCell ref="E5:E6"/>
    <mergeCell ref="F5:F6"/>
    <mergeCell ref="G5:H5"/>
    <mergeCell ref="I5:I6"/>
  </mergeCells>
  <printOptions gridLines="1"/>
  <pageMargins left="1.22" right="0.24" top="0.26" bottom="0.32" header="0.17" footer="0.17"/>
  <pageSetup paperSize="9" scale="75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6"/>
  <sheetViews>
    <sheetView zoomScale="145" zoomScaleNormal="14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N5" sqref="N5"/>
    </sheetView>
  </sheetViews>
  <sheetFormatPr defaultRowHeight="12.75" x14ac:dyDescent="0.2"/>
  <cols>
    <col min="1" max="1" width="15.42578125" style="293" customWidth="1"/>
    <col min="2" max="2" width="11" style="293" customWidth="1"/>
    <col min="3" max="3" width="9.85546875" style="293" customWidth="1"/>
    <col min="4" max="4" width="9.5703125" style="293" hidden="1" customWidth="1"/>
    <col min="5" max="5" width="10.5703125" style="293" customWidth="1"/>
    <col min="6" max="6" width="8.5703125" style="293" hidden="1" customWidth="1"/>
    <col min="7" max="7" width="10.85546875" style="293" hidden="1" customWidth="1"/>
    <col min="8" max="8" width="10.5703125" style="293" customWidth="1"/>
    <col min="9" max="9" width="10.7109375" style="293" hidden="1" customWidth="1"/>
    <col min="10" max="11" width="10.5703125" style="293" customWidth="1"/>
    <col min="12" max="16384" width="9.140625" style="41"/>
  </cols>
  <sheetData>
    <row r="1" spans="1:11" s="350" customFormat="1" x14ac:dyDescent="0.2">
      <c r="A1" s="318" t="str">
        <f>[2]SUM!A1</f>
        <v>CY 2016 ALLOTMENT RELEASES</v>
      </c>
      <c r="B1" s="318"/>
      <c r="C1" s="318"/>
      <c r="K1" s="351"/>
    </row>
    <row r="2" spans="1:11" s="350" customFormat="1" x14ac:dyDescent="0.2">
      <c r="A2" s="352" t="s">
        <v>344</v>
      </c>
      <c r="B2" s="352"/>
      <c r="C2" s="352"/>
      <c r="H2" s="37"/>
      <c r="I2" s="37"/>
    </row>
    <row r="3" spans="1:11" s="350" customFormat="1" x14ac:dyDescent="0.2">
      <c r="A3" s="318" t="str">
        <f>[2]SUM!A3</f>
        <v>JANUARY 1-31, 2016</v>
      </c>
      <c r="B3" s="318"/>
      <c r="C3" s="318"/>
      <c r="H3" s="353"/>
      <c r="I3" s="353"/>
      <c r="J3" s="354"/>
    </row>
    <row r="4" spans="1:11" s="350" customFormat="1" x14ac:dyDescent="0.2">
      <c r="A4" s="318" t="s">
        <v>0</v>
      </c>
      <c r="B4" s="318"/>
      <c r="C4" s="318"/>
    </row>
    <row r="5" spans="1:11" s="361" customFormat="1" ht="61.5" customHeight="1" x14ac:dyDescent="0.25">
      <c r="A5" s="355" t="s">
        <v>1</v>
      </c>
      <c r="B5" s="356" t="s">
        <v>140</v>
      </c>
      <c r="C5" s="356" t="s">
        <v>141</v>
      </c>
      <c r="D5" s="357" t="s">
        <v>224</v>
      </c>
      <c r="E5" s="356" t="s">
        <v>142</v>
      </c>
      <c r="F5" s="358" t="s">
        <v>143</v>
      </c>
      <c r="G5" s="359" t="s">
        <v>144</v>
      </c>
      <c r="H5" s="359" t="s">
        <v>145</v>
      </c>
      <c r="I5" s="358" t="s">
        <v>238</v>
      </c>
      <c r="J5" s="356" t="s">
        <v>193</v>
      </c>
      <c r="K5" s="360" t="s">
        <v>13</v>
      </c>
    </row>
    <row r="6" spans="1:11" ht="15" hidden="1" customHeight="1" x14ac:dyDescent="0.2">
      <c r="A6" s="330" t="s">
        <v>101</v>
      </c>
      <c r="B6" s="85">
        <f>'[2]NEW GAA'!H7</f>
        <v>0</v>
      </c>
      <c r="C6" s="85">
        <f>'[2]NEW GAA'!L7</f>
        <v>0</v>
      </c>
      <c r="D6" s="85">
        <f>'[2]NEW GAA'!O7</f>
        <v>0</v>
      </c>
      <c r="E6" s="362">
        <f>'[2]NEW GAA'!R7</f>
        <v>0</v>
      </c>
      <c r="F6" s="362">
        <f>'[2]NEW GAA'!V7</f>
        <v>0</v>
      </c>
      <c r="G6" s="84">
        <f>'[2]NEW GAA'!W7</f>
        <v>0</v>
      </c>
      <c r="H6" s="84">
        <f>'[2]NEW GAA'!Z7</f>
        <v>0</v>
      </c>
      <c r="I6" s="85"/>
      <c r="J6" s="85">
        <f>'[2]NEW GAA'!AJ7</f>
        <v>0</v>
      </c>
      <c r="K6" s="362">
        <f t="shared" ref="K6:K11" si="0">SUM(B6:J6)</f>
        <v>0</v>
      </c>
    </row>
    <row r="7" spans="1:11" ht="15" hidden="1" customHeight="1" x14ac:dyDescent="0.2">
      <c r="A7" s="26" t="s">
        <v>102</v>
      </c>
      <c r="B7" s="85">
        <f>'[2]NEW GAA'!H8</f>
        <v>0</v>
      </c>
      <c r="C7" s="85">
        <f>'[2]NEW GAA'!L8</f>
        <v>0</v>
      </c>
      <c r="D7" s="85">
        <f>'[2]NEW GAA'!O8</f>
        <v>0</v>
      </c>
      <c r="E7" s="84">
        <f>'[2]NEW GAA'!R8</f>
        <v>0</v>
      </c>
      <c r="F7" s="84">
        <f>'[2]NEW GAA'!V8</f>
        <v>0</v>
      </c>
      <c r="G7" s="84">
        <f>'[2]NEW GAA'!W8</f>
        <v>0</v>
      </c>
      <c r="H7" s="84">
        <f>'[2]NEW GAA'!Z8</f>
        <v>0</v>
      </c>
      <c r="I7" s="85"/>
      <c r="J7" s="85">
        <f>'[2]NEW GAA'!AJ8</f>
        <v>0</v>
      </c>
      <c r="K7" s="84">
        <f t="shared" si="0"/>
        <v>0</v>
      </c>
    </row>
    <row r="8" spans="1:11" ht="15" hidden="1" customHeight="1" x14ac:dyDescent="0.2">
      <c r="A8" s="26" t="s">
        <v>103</v>
      </c>
      <c r="B8" s="85">
        <f>'[2]NEW GAA'!H9</f>
        <v>0</v>
      </c>
      <c r="C8" s="85">
        <f>'[2]NEW GAA'!L9</f>
        <v>0</v>
      </c>
      <c r="D8" s="85">
        <f>'[2]NEW GAA'!O9</f>
        <v>0</v>
      </c>
      <c r="E8" s="84">
        <f>'[2]NEW GAA'!R9</f>
        <v>0</v>
      </c>
      <c r="F8" s="84">
        <f>'[2]NEW GAA'!V9</f>
        <v>0</v>
      </c>
      <c r="G8" s="84">
        <f>'[2]NEW GAA'!W9</f>
        <v>0</v>
      </c>
      <c r="H8" s="84">
        <f>'[2]NEW GAA'!Z9</f>
        <v>0</v>
      </c>
      <c r="I8" s="85"/>
      <c r="J8" s="85">
        <f>'[2]NEW GAA'!AJ9</f>
        <v>0</v>
      </c>
      <c r="K8" s="84">
        <f t="shared" si="0"/>
        <v>0</v>
      </c>
    </row>
    <row r="9" spans="1:11" ht="15" hidden="1" customHeight="1" x14ac:dyDescent="0.2">
      <c r="A9" s="26" t="s">
        <v>104</v>
      </c>
      <c r="B9" s="85">
        <f>'[2]NEW GAA'!H10</f>
        <v>0</v>
      </c>
      <c r="C9" s="85">
        <f>'[2]NEW GAA'!L10</f>
        <v>0</v>
      </c>
      <c r="D9" s="85">
        <f>'[2]NEW GAA'!O10</f>
        <v>0</v>
      </c>
      <c r="E9" s="84">
        <f>'[2]NEW GAA'!R10</f>
        <v>0</v>
      </c>
      <c r="F9" s="84">
        <f>'[2]NEW GAA'!V10</f>
        <v>0</v>
      </c>
      <c r="G9" s="84">
        <f>'[2]NEW GAA'!W10</f>
        <v>0</v>
      </c>
      <c r="H9" s="84">
        <f>'[2]NEW GAA'!Z10</f>
        <v>0</v>
      </c>
      <c r="I9" s="85">
        <f>'[2]NEW GAA'!AD10</f>
        <v>0</v>
      </c>
      <c r="J9" s="85">
        <f>'[2]NEW GAA'!AJ10</f>
        <v>0</v>
      </c>
      <c r="K9" s="84">
        <f t="shared" si="0"/>
        <v>0</v>
      </c>
    </row>
    <row r="10" spans="1:11" ht="15" customHeight="1" x14ac:dyDescent="0.2">
      <c r="A10" s="26" t="s">
        <v>105</v>
      </c>
      <c r="B10" s="85">
        <f>'[2]NEW GAA'!H11</f>
        <v>0</v>
      </c>
      <c r="C10" s="85">
        <f>'[2]NEW GAA'!L11</f>
        <v>0</v>
      </c>
      <c r="D10" s="85">
        <f>'[2]NEW GAA'!O11</f>
        <v>0</v>
      </c>
      <c r="E10" s="84">
        <f>'[2]NEW GAA'!R11</f>
        <v>0</v>
      </c>
      <c r="F10" s="84">
        <f>'[2]NEW GAA'!V11</f>
        <v>0</v>
      </c>
      <c r="G10" s="84">
        <f>'[2]NEW GAA'!W11</f>
        <v>0</v>
      </c>
      <c r="H10" s="84">
        <f>'[2]NEW GAA'!Z11</f>
        <v>0</v>
      </c>
      <c r="I10" s="85"/>
      <c r="J10" s="85">
        <f>'[2]NEW GAA'!AJ11</f>
        <v>992</v>
      </c>
      <c r="K10" s="84">
        <f t="shared" si="0"/>
        <v>992</v>
      </c>
    </row>
    <row r="11" spans="1:11" ht="15" hidden="1" customHeight="1" x14ac:dyDescent="0.2">
      <c r="A11" s="26" t="s">
        <v>106</v>
      </c>
      <c r="B11" s="85">
        <f>'[2]NEW GAA'!H12</f>
        <v>0</v>
      </c>
      <c r="C11" s="85">
        <f>'[2]NEW GAA'!L12</f>
        <v>0</v>
      </c>
      <c r="D11" s="85">
        <f>'[2]NEW GAA'!O12</f>
        <v>0</v>
      </c>
      <c r="E11" s="84">
        <f>'[2]NEW GAA'!R12</f>
        <v>0</v>
      </c>
      <c r="F11" s="84">
        <f>'[2]NEW GAA'!V12</f>
        <v>0</v>
      </c>
      <c r="G11" s="84">
        <f>'[2]NEW GAA'!W12</f>
        <v>0</v>
      </c>
      <c r="H11" s="84">
        <f>'[2]NEW GAA'!Z12</f>
        <v>0</v>
      </c>
      <c r="I11" s="85"/>
      <c r="J11" s="85">
        <f>'[2]NEW GAA'!AJ12</f>
        <v>0</v>
      </c>
      <c r="K11" s="84">
        <f t="shared" si="0"/>
        <v>0</v>
      </c>
    </row>
    <row r="12" spans="1:11" ht="15" customHeight="1" x14ac:dyDescent="0.2">
      <c r="A12" s="120" t="s">
        <v>107</v>
      </c>
      <c r="B12" s="84">
        <f t="shared" ref="B12:K12" si="1">SUM(B13:B14)</f>
        <v>0</v>
      </c>
      <c r="C12" s="142">
        <f t="shared" si="1"/>
        <v>0</v>
      </c>
      <c r="D12" s="85">
        <f t="shared" si="1"/>
        <v>0</v>
      </c>
      <c r="E12" s="84">
        <f t="shared" si="1"/>
        <v>0</v>
      </c>
      <c r="F12" s="84">
        <f t="shared" si="1"/>
        <v>0</v>
      </c>
      <c r="G12" s="84">
        <f t="shared" si="1"/>
        <v>0</v>
      </c>
      <c r="H12" s="84">
        <f t="shared" si="1"/>
        <v>6510</v>
      </c>
      <c r="I12" s="84">
        <f t="shared" si="1"/>
        <v>0</v>
      </c>
      <c r="J12" s="85">
        <f t="shared" si="1"/>
        <v>16166</v>
      </c>
      <c r="K12" s="84">
        <f t="shared" si="1"/>
        <v>22676</v>
      </c>
    </row>
    <row r="13" spans="1:11" ht="15" hidden="1" customHeight="1" x14ac:dyDescent="0.2">
      <c r="A13" s="120" t="s">
        <v>108</v>
      </c>
      <c r="B13" s="85">
        <f>'[2]NEW GAA'!H14</f>
        <v>0</v>
      </c>
      <c r="C13" s="85">
        <f>'[2]NEW GAA'!L14</f>
        <v>0</v>
      </c>
      <c r="D13" s="85">
        <f>'[2]NEW GAA'!O14</f>
        <v>0</v>
      </c>
      <c r="E13" s="84">
        <f>'[2]NEW GAA'!R14</f>
        <v>0</v>
      </c>
      <c r="F13" s="84">
        <f>'[2]NEW GAA'!V14</f>
        <v>0</v>
      </c>
      <c r="G13" s="84">
        <f>'[2]NEW GAA'!W14</f>
        <v>0</v>
      </c>
      <c r="H13" s="84">
        <f>'[2]NEW GAA'!Z14</f>
        <v>0</v>
      </c>
      <c r="I13" s="85">
        <f>'[2]NEW GAA'!AD14</f>
        <v>0</v>
      </c>
      <c r="J13" s="85">
        <f>'[2]NEW GAA'!AJ14</f>
        <v>0</v>
      </c>
      <c r="K13" s="84">
        <f t="shared" ref="K13:K19" si="2">SUM(B13:J13)</f>
        <v>0</v>
      </c>
    </row>
    <row r="14" spans="1:11" ht="15" hidden="1" customHeight="1" x14ac:dyDescent="0.2">
      <c r="A14" s="120" t="s">
        <v>109</v>
      </c>
      <c r="B14" s="85">
        <f>'[2]NEW GAA'!H15</f>
        <v>0</v>
      </c>
      <c r="C14" s="85">
        <f>'[2]NEW GAA'!L15</f>
        <v>0</v>
      </c>
      <c r="D14" s="85">
        <f>'[2]NEW GAA'!O15</f>
        <v>0</v>
      </c>
      <c r="E14" s="84">
        <f>'[2]NEW GAA'!R15</f>
        <v>0</v>
      </c>
      <c r="F14" s="84">
        <f>'[2]NEW GAA'!V15</f>
        <v>0</v>
      </c>
      <c r="G14" s="84">
        <f>'[2]NEW GAA'!W15</f>
        <v>0</v>
      </c>
      <c r="H14" s="84">
        <f>'[2]NEW GAA'!Z15</f>
        <v>6510</v>
      </c>
      <c r="I14" s="85">
        <f>'[2]NEW GAA'!AD15</f>
        <v>0</v>
      </c>
      <c r="J14" s="85">
        <f>'[2]NEW GAA'!AJ15</f>
        <v>16166</v>
      </c>
      <c r="K14" s="84">
        <f t="shared" si="2"/>
        <v>22676</v>
      </c>
    </row>
    <row r="15" spans="1:11" ht="15" customHeight="1" x14ac:dyDescent="0.2">
      <c r="A15" s="120" t="s">
        <v>110</v>
      </c>
      <c r="B15" s="85">
        <f>'[2]NEW GAA'!H16</f>
        <v>0</v>
      </c>
      <c r="C15" s="85">
        <f>'[2]NEW GAA'!L16</f>
        <v>0</v>
      </c>
      <c r="D15" s="85">
        <f>'[2]NEW GAA'!O16</f>
        <v>0</v>
      </c>
      <c r="E15" s="84">
        <f>'[2]NEW GAA'!R16</f>
        <v>0</v>
      </c>
      <c r="F15" s="84">
        <f>'[2]NEW GAA'!V16</f>
        <v>0</v>
      </c>
      <c r="G15" s="84">
        <f>'[2]NEW GAA'!W16</f>
        <v>0</v>
      </c>
      <c r="H15" s="84">
        <f>'[2]NEW GAA'!Z16</f>
        <v>0</v>
      </c>
      <c r="I15" s="85">
        <f>'[2]NEW GAA'!AD16</f>
        <v>0</v>
      </c>
      <c r="J15" s="85">
        <f>'[2]NEW GAA'!AJ16</f>
        <v>8710</v>
      </c>
      <c r="K15" s="84">
        <f t="shared" si="2"/>
        <v>8710</v>
      </c>
    </row>
    <row r="16" spans="1:11" ht="15" customHeight="1" x14ac:dyDescent="0.2">
      <c r="A16" s="120" t="s">
        <v>111</v>
      </c>
      <c r="B16" s="85">
        <f>'[2]NEW GAA'!H17</f>
        <v>0</v>
      </c>
      <c r="C16" s="85">
        <f>'[2]NEW GAA'!L17</f>
        <v>0</v>
      </c>
      <c r="D16" s="85">
        <f>'[2]NEW GAA'!O17</f>
        <v>0</v>
      </c>
      <c r="E16" s="84">
        <f>'[2]NEW GAA'!R17</f>
        <v>0</v>
      </c>
      <c r="F16" s="84">
        <f>'[2]NEW GAA'!V17</f>
        <v>0</v>
      </c>
      <c r="G16" s="84">
        <f>'[2]NEW GAA'!W17</f>
        <v>0</v>
      </c>
      <c r="H16" s="84">
        <f>'[2]NEW GAA'!Z17</f>
        <v>0</v>
      </c>
      <c r="I16" s="85"/>
      <c r="J16" s="85">
        <f>'[2]NEW GAA'!AJ17</f>
        <v>456</v>
      </c>
      <c r="K16" s="84">
        <f t="shared" si="2"/>
        <v>456</v>
      </c>
    </row>
    <row r="17" spans="1:11" ht="15" customHeight="1" x14ac:dyDescent="0.2">
      <c r="A17" s="120" t="s">
        <v>112</v>
      </c>
      <c r="B17" s="85">
        <f>'[2]NEW GAA'!H18</f>
        <v>0</v>
      </c>
      <c r="C17" s="85">
        <f>'[2]NEW GAA'!L18</f>
        <v>0</v>
      </c>
      <c r="D17" s="85">
        <f>'[2]NEW GAA'!O18</f>
        <v>0</v>
      </c>
      <c r="E17" s="84">
        <f>'[2]NEW GAA'!R18</f>
        <v>0</v>
      </c>
      <c r="F17" s="84">
        <f>'[2]NEW GAA'!V18</f>
        <v>0</v>
      </c>
      <c r="G17" s="84">
        <f>'[2]NEW GAA'!W18</f>
        <v>0</v>
      </c>
      <c r="H17" s="84">
        <f>'[2]NEW GAA'!Z18</f>
        <v>0</v>
      </c>
      <c r="I17" s="85"/>
      <c r="J17" s="85">
        <f>'[2]NEW GAA'!AJ18</f>
        <v>556</v>
      </c>
      <c r="K17" s="84">
        <f t="shared" si="2"/>
        <v>556</v>
      </c>
    </row>
    <row r="18" spans="1:11" ht="15" customHeight="1" x14ac:dyDescent="0.2">
      <c r="A18" s="120" t="s">
        <v>113</v>
      </c>
      <c r="B18" s="85">
        <f>'[2]NEW GAA'!H19</f>
        <v>0</v>
      </c>
      <c r="C18" s="85">
        <f>'[2]NEW GAA'!L19</f>
        <v>0</v>
      </c>
      <c r="D18" s="85">
        <f>'[2]NEW GAA'!O19</f>
        <v>0</v>
      </c>
      <c r="E18" s="84">
        <f>'[2]NEW GAA'!R19</f>
        <v>0</v>
      </c>
      <c r="F18" s="84">
        <f>'[2]NEW GAA'!V19</f>
        <v>0</v>
      </c>
      <c r="G18" s="84">
        <f>'[2]NEW GAA'!Y19</f>
        <v>0</v>
      </c>
      <c r="H18" s="84">
        <f>'[2]NEW GAA'!Z19</f>
        <v>0</v>
      </c>
      <c r="I18" s="85"/>
      <c r="J18" s="85">
        <f>'[2]NEW GAA'!AJ19</f>
        <v>2649</v>
      </c>
      <c r="K18" s="84">
        <f t="shared" si="2"/>
        <v>2649</v>
      </c>
    </row>
    <row r="19" spans="1:11" ht="15" hidden="1" customHeight="1" x14ac:dyDescent="0.2">
      <c r="A19" s="120" t="s">
        <v>114</v>
      </c>
      <c r="B19" s="85">
        <f>'[2]NEW GAA'!H20</f>
        <v>0</v>
      </c>
      <c r="C19" s="85">
        <f>'[2]NEW GAA'!L20</f>
        <v>0</v>
      </c>
      <c r="D19" s="85">
        <f>'[2]NEW GAA'!O20</f>
        <v>0</v>
      </c>
      <c r="E19" s="84">
        <f>'[2]NEW GAA'!R20</f>
        <v>0</v>
      </c>
      <c r="F19" s="84">
        <f>'[2]NEW GAA'!V20</f>
        <v>0</v>
      </c>
      <c r="G19" s="84">
        <f>'[2]NEW GAA'!Y20</f>
        <v>0</v>
      </c>
      <c r="H19" s="84">
        <f>'[2]NEW GAA'!Z20</f>
        <v>0</v>
      </c>
      <c r="I19" s="85"/>
      <c r="J19" s="85">
        <f>'[2]NEW GAA'!AJ20</f>
        <v>0</v>
      </c>
      <c r="K19" s="84">
        <f t="shared" si="2"/>
        <v>0</v>
      </c>
    </row>
    <row r="20" spans="1:11" ht="15" customHeight="1" x14ac:dyDescent="0.2">
      <c r="A20" s="120" t="s">
        <v>115</v>
      </c>
      <c r="B20" s="85">
        <f t="shared" ref="B20:K20" si="3">SUM(B21:B22)</f>
        <v>0</v>
      </c>
      <c r="C20" s="85">
        <f t="shared" si="3"/>
        <v>0</v>
      </c>
      <c r="D20" s="85">
        <f t="shared" si="3"/>
        <v>0</v>
      </c>
      <c r="E20" s="84">
        <f t="shared" si="3"/>
        <v>0</v>
      </c>
      <c r="F20" s="84">
        <f t="shared" si="3"/>
        <v>0</v>
      </c>
      <c r="G20" s="84">
        <f t="shared" si="3"/>
        <v>0</v>
      </c>
      <c r="H20" s="84">
        <f t="shared" si="3"/>
        <v>0</v>
      </c>
      <c r="I20" s="85"/>
      <c r="J20" s="85">
        <f t="shared" si="3"/>
        <v>3336</v>
      </c>
      <c r="K20" s="84">
        <f t="shared" si="3"/>
        <v>3336</v>
      </c>
    </row>
    <row r="21" spans="1:11" ht="15" hidden="1" customHeight="1" x14ac:dyDescent="0.2">
      <c r="A21" s="120" t="s">
        <v>108</v>
      </c>
      <c r="B21" s="85">
        <f>'[2]NEW GAA'!H22</f>
        <v>0</v>
      </c>
      <c r="C21" s="85">
        <f>'[2]NEW GAA'!L22</f>
        <v>0</v>
      </c>
      <c r="D21" s="85">
        <f>'[2]NEW GAA'!O22</f>
        <v>0</v>
      </c>
      <c r="E21" s="84">
        <f>'[2]NEW GAA'!R22</f>
        <v>0</v>
      </c>
      <c r="F21" s="84">
        <f>'[2]NEW GAA'!V22</f>
        <v>0</v>
      </c>
      <c r="G21" s="84">
        <f>'[2]NEW GAA'!W22</f>
        <v>0</v>
      </c>
      <c r="H21" s="84">
        <f>'[2]NEW GAA'!Z22</f>
        <v>0</v>
      </c>
      <c r="I21" s="85"/>
      <c r="J21" s="85">
        <f>'[2]NEW GAA'!AJ22</f>
        <v>519</v>
      </c>
      <c r="K21" s="84">
        <f>SUM(B21:J21)</f>
        <v>519</v>
      </c>
    </row>
    <row r="22" spans="1:11" ht="15" hidden="1" customHeight="1" x14ac:dyDescent="0.2">
      <c r="A22" s="120" t="s">
        <v>109</v>
      </c>
      <c r="B22" s="85">
        <f>'[2]NEW GAA'!H23</f>
        <v>0</v>
      </c>
      <c r="C22" s="85">
        <f>'[2]NEW GAA'!L23</f>
        <v>0</v>
      </c>
      <c r="D22" s="85">
        <f>'[2]NEW GAA'!O23</f>
        <v>0</v>
      </c>
      <c r="E22" s="84">
        <f>'[2]NEW GAA'!R23</f>
        <v>0</v>
      </c>
      <c r="F22" s="84">
        <f>'[2]NEW GAA'!V23</f>
        <v>0</v>
      </c>
      <c r="G22" s="84">
        <f>'[2]NEW GAA'!W23</f>
        <v>0</v>
      </c>
      <c r="H22" s="84">
        <f>'[2]NEW GAA'!Z23</f>
        <v>0</v>
      </c>
      <c r="I22" s="85"/>
      <c r="J22" s="85">
        <f>'[2]NEW GAA'!AJ23</f>
        <v>2817</v>
      </c>
      <c r="K22" s="84">
        <f>SUM(B22:J22)</f>
        <v>2817</v>
      </c>
    </row>
    <row r="23" spans="1:11" ht="15" customHeight="1" x14ac:dyDescent="0.2">
      <c r="A23" s="120" t="s">
        <v>116</v>
      </c>
      <c r="B23" s="85">
        <f>'[2]NEW GAA'!H24</f>
        <v>0</v>
      </c>
      <c r="C23" s="85">
        <f>'[2]NEW GAA'!L24</f>
        <v>2118</v>
      </c>
      <c r="D23" s="85">
        <f>'[2]NEW GAA'!O24</f>
        <v>0</v>
      </c>
      <c r="E23" s="84">
        <f>'[2]NEW GAA'!R24</f>
        <v>49618</v>
      </c>
      <c r="F23" s="84">
        <f>'[2]NEW GAA'!V24</f>
        <v>0</v>
      </c>
      <c r="G23" s="84">
        <f>'[2]NEW GAA'!W24</f>
        <v>0</v>
      </c>
      <c r="H23" s="84">
        <f>'[2]NEW GAA'!Z24</f>
        <v>0</v>
      </c>
      <c r="I23" s="85">
        <f>'[2]NEW GAA'!AD24</f>
        <v>0</v>
      </c>
      <c r="J23" s="85">
        <f>'[2]NEW GAA'!AJ24</f>
        <v>6749115</v>
      </c>
      <c r="K23" s="84">
        <f>SUM(B23:J23)</f>
        <v>6800851</v>
      </c>
    </row>
    <row r="24" spans="1:11" ht="15" customHeight="1" x14ac:dyDescent="0.2">
      <c r="A24" s="120" t="s">
        <v>117</v>
      </c>
      <c r="B24" s="85">
        <f>'[2]NEW GAA'!H25</f>
        <v>0</v>
      </c>
      <c r="C24" s="85">
        <f>'[2]NEW GAA'!L25</f>
        <v>0</v>
      </c>
      <c r="D24" s="85">
        <f>'[2]NEW GAA'!O25</f>
        <v>0</v>
      </c>
      <c r="E24" s="84">
        <f>'[2]NEW GAA'!R25</f>
        <v>0</v>
      </c>
      <c r="F24" s="84">
        <f>'[2]NEW GAA'!V25</f>
        <v>0</v>
      </c>
      <c r="G24" s="84">
        <f>'[2]NEW GAA'!W25</f>
        <v>0</v>
      </c>
      <c r="H24" s="84">
        <f>'[2]NEW GAA'!Z25</f>
        <v>0</v>
      </c>
      <c r="I24" s="85"/>
      <c r="J24" s="85">
        <f>'[2]NEW GAA'!AJ25</f>
        <v>84239</v>
      </c>
      <c r="K24" s="84">
        <f>SUM(B24:J24)</f>
        <v>84239</v>
      </c>
    </row>
    <row r="25" spans="1:11" ht="15" customHeight="1" x14ac:dyDescent="0.2">
      <c r="A25" s="120" t="s">
        <v>118</v>
      </c>
      <c r="B25" s="85">
        <f t="shared" ref="B25:H25" si="4">+B26+B27</f>
        <v>0</v>
      </c>
      <c r="C25" s="85">
        <f t="shared" si="4"/>
        <v>0</v>
      </c>
      <c r="D25" s="85">
        <f t="shared" si="4"/>
        <v>0</v>
      </c>
      <c r="E25" s="84">
        <f t="shared" si="4"/>
        <v>0</v>
      </c>
      <c r="F25" s="84">
        <f t="shared" si="4"/>
        <v>0</v>
      </c>
      <c r="G25" s="84">
        <f t="shared" si="4"/>
        <v>0</v>
      </c>
      <c r="H25" s="84">
        <f t="shared" si="4"/>
        <v>722</v>
      </c>
      <c r="I25" s="85"/>
      <c r="J25" s="85">
        <f>+J26+J27</f>
        <v>4561</v>
      </c>
      <c r="K25" s="84">
        <f>+K26+K27</f>
        <v>5283</v>
      </c>
    </row>
    <row r="26" spans="1:11" ht="15" hidden="1" customHeight="1" x14ac:dyDescent="0.2">
      <c r="A26" s="120" t="s">
        <v>108</v>
      </c>
      <c r="B26" s="85">
        <f>'[2]NEW GAA'!H27</f>
        <v>0</v>
      </c>
      <c r="C26" s="85">
        <f>'[2]NEW GAA'!L27</f>
        <v>0</v>
      </c>
      <c r="D26" s="85">
        <f>'[2]NEW GAA'!O27</f>
        <v>0</v>
      </c>
      <c r="E26" s="84">
        <f>'[2]NEW GAA'!R27</f>
        <v>0</v>
      </c>
      <c r="F26" s="84">
        <f>'[2]NEW GAA'!V27</f>
        <v>0</v>
      </c>
      <c r="G26" s="84">
        <f>'[2]NEW GAA'!W27</f>
        <v>0</v>
      </c>
      <c r="H26" s="84">
        <f>'[2]NEW GAA'!Z27</f>
        <v>0</v>
      </c>
      <c r="I26" s="85"/>
      <c r="J26" s="85">
        <f>'[2]NEW GAA'!AJ27</f>
        <v>4084</v>
      </c>
      <c r="K26" s="84">
        <f>SUM(B26:J26)</f>
        <v>4084</v>
      </c>
    </row>
    <row r="27" spans="1:11" ht="15" hidden="1" customHeight="1" x14ac:dyDescent="0.2">
      <c r="A27" s="120" t="s">
        <v>109</v>
      </c>
      <c r="B27" s="85">
        <f>'[2]NEW GAA'!H28</f>
        <v>0</v>
      </c>
      <c r="C27" s="85">
        <f>'[2]NEW GAA'!L28</f>
        <v>0</v>
      </c>
      <c r="D27" s="85">
        <f>'[2]NEW GAA'!O28</f>
        <v>0</v>
      </c>
      <c r="E27" s="84">
        <f>'[2]NEW GAA'!R28</f>
        <v>0</v>
      </c>
      <c r="F27" s="84">
        <f>'[2]NEW GAA'!V28</f>
        <v>0</v>
      </c>
      <c r="G27" s="84">
        <f>'[2]NEW GAA'!W28</f>
        <v>0</v>
      </c>
      <c r="H27" s="84">
        <f>'[2]NEW GAA'!Z28</f>
        <v>722</v>
      </c>
      <c r="I27" s="85"/>
      <c r="J27" s="85">
        <f>'[2]NEW GAA'!AJ28</f>
        <v>477</v>
      </c>
      <c r="K27" s="84">
        <f>SUM(B27:J27)</f>
        <v>1199</v>
      </c>
    </row>
    <row r="28" spans="1:11" ht="15" customHeight="1" x14ac:dyDescent="0.2">
      <c r="A28" s="120" t="s">
        <v>119</v>
      </c>
      <c r="B28" s="85">
        <f>'[2]NEW GAA'!H29</f>
        <v>0</v>
      </c>
      <c r="C28" s="85">
        <f>'[2]NEW GAA'!L29</f>
        <v>0</v>
      </c>
      <c r="D28" s="85">
        <f>'[2]NEW GAA'!O29</f>
        <v>0</v>
      </c>
      <c r="E28" s="84">
        <f>'[2]NEW GAA'!R29</f>
        <v>0</v>
      </c>
      <c r="F28" s="84">
        <f>'[2]NEW GAA'!V29</f>
        <v>0</v>
      </c>
      <c r="G28" s="84">
        <f>'[2]NEW GAA'!W29</f>
        <v>0</v>
      </c>
      <c r="H28" s="84">
        <f>'[2]NEW GAA'!Z29</f>
        <v>0</v>
      </c>
      <c r="I28" s="85"/>
      <c r="J28" s="85">
        <f>'[2]NEW GAA'!AJ29</f>
        <v>10934169</v>
      </c>
      <c r="K28" s="84">
        <f>SUM(B28:J28)</f>
        <v>10934169</v>
      </c>
    </row>
    <row r="29" spans="1:11" ht="15" customHeight="1" x14ac:dyDescent="0.2">
      <c r="A29" s="120" t="s">
        <v>120</v>
      </c>
      <c r="B29" s="85">
        <f t="shared" ref="B29:K29" si="5">+B30+B31</f>
        <v>0</v>
      </c>
      <c r="C29" s="85">
        <f t="shared" si="5"/>
        <v>0</v>
      </c>
      <c r="D29" s="85">
        <f t="shared" si="5"/>
        <v>0</v>
      </c>
      <c r="E29" s="84">
        <f t="shared" si="5"/>
        <v>0</v>
      </c>
      <c r="F29" s="84">
        <f t="shared" si="5"/>
        <v>0</v>
      </c>
      <c r="G29" s="84">
        <f t="shared" si="5"/>
        <v>0</v>
      </c>
      <c r="H29" s="84">
        <f t="shared" si="5"/>
        <v>26960</v>
      </c>
      <c r="I29" s="84">
        <f t="shared" si="5"/>
        <v>0</v>
      </c>
      <c r="J29" s="84">
        <f t="shared" si="5"/>
        <v>6216</v>
      </c>
      <c r="K29" s="84">
        <f t="shared" si="5"/>
        <v>33176</v>
      </c>
    </row>
    <row r="30" spans="1:11" ht="15" hidden="1" customHeight="1" x14ac:dyDescent="0.2">
      <c r="A30" s="120" t="s">
        <v>108</v>
      </c>
      <c r="B30" s="85">
        <f>'[2]NEW GAA'!H31</f>
        <v>0</v>
      </c>
      <c r="C30" s="85">
        <f>'[2]NEW GAA'!L31</f>
        <v>0</v>
      </c>
      <c r="D30" s="85">
        <f>'[2]NEW GAA'!O31</f>
        <v>0</v>
      </c>
      <c r="E30" s="84">
        <f>'[2]NEW GAA'!R31</f>
        <v>0</v>
      </c>
      <c r="F30" s="84">
        <f>'[2]NEW GAA'!V31</f>
        <v>0</v>
      </c>
      <c r="G30" s="84">
        <f>'[2]NEW GAA'!W31</f>
        <v>0</v>
      </c>
      <c r="H30" s="84">
        <f>'[2]NEW GAA'!Z31</f>
        <v>0</v>
      </c>
      <c r="I30" s="85">
        <f>'[2]NEW GAA'!AD31</f>
        <v>0</v>
      </c>
      <c r="J30" s="85">
        <f>'[2]NEW GAA'!AJ31</f>
        <v>1025</v>
      </c>
      <c r="K30" s="84">
        <f t="shared" ref="K30:K46" si="6">SUM(B30:J30)</f>
        <v>1025</v>
      </c>
    </row>
    <row r="31" spans="1:11" ht="15" hidden="1" customHeight="1" x14ac:dyDescent="0.2">
      <c r="A31" s="120" t="s">
        <v>109</v>
      </c>
      <c r="B31" s="85">
        <f>'[2]NEW GAA'!H32</f>
        <v>0</v>
      </c>
      <c r="C31" s="85">
        <f>'[2]NEW GAA'!L32</f>
        <v>0</v>
      </c>
      <c r="D31" s="85">
        <f>'[2]NEW GAA'!O32</f>
        <v>0</v>
      </c>
      <c r="E31" s="84">
        <f>'[2]NEW GAA'!R32</f>
        <v>0</v>
      </c>
      <c r="F31" s="84">
        <f>'[2]NEW GAA'!V32</f>
        <v>0</v>
      </c>
      <c r="G31" s="84">
        <f>'[2]NEW GAA'!W32</f>
        <v>0</v>
      </c>
      <c r="H31" s="84">
        <f>'[2]NEW GAA'!Z32</f>
        <v>26960</v>
      </c>
      <c r="I31" s="85"/>
      <c r="J31" s="85">
        <f>'[2]NEW GAA'!AJ32</f>
        <v>5191</v>
      </c>
      <c r="K31" s="84">
        <f t="shared" si="6"/>
        <v>32151</v>
      </c>
    </row>
    <row r="32" spans="1:11" ht="15" customHeight="1" x14ac:dyDescent="0.2">
      <c r="A32" s="120" t="s">
        <v>121</v>
      </c>
      <c r="B32" s="85">
        <f>'[2]NEW GAA'!H33</f>
        <v>0</v>
      </c>
      <c r="C32" s="85">
        <f>'[2]NEW GAA'!L33</f>
        <v>0</v>
      </c>
      <c r="D32" s="85">
        <f>'[2]NEW GAA'!O33</f>
        <v>0</v>
      </c>
      <c r="E32" s="84">
        <f>'[2]NEW GAA'!R33</f>
        <v>0</v>
      </c>
      <c r="F32" s="84">
        <f>'[2]NEW GAA'!V33</f>
        <v>0</v>
      </c>
      <c r="G32" s="84">
        <f>'[2]NEW GAA'!W33</f>
        <v>0</v>
      </c>
      <c r="H32" s="84">
        <f>'[2]NEW GAA'!Z33</f>
        <v>0</v>
      </c>
      <c r="I32" s="85"/>
      <c r="J32" s="85">
        <f>'[2]NEW GAA'!AJ33</f>
        <v>6090</v>
      </c>
      <c r="K32" s="84">
        <f t="shared" si="6"/>
        <v>6090</v>
      </c>
    </row>
    <row r="33" spans="1:11" ht="15" customHeight="1" x14ac:dyDescent="0.2">
      <c r="A33" s="120" t="s">
        <v>122</v>
      </c>
      <c r="B33" s="85">
        <f>'[2]NEW GAA'!H34</f>
        <v>0</v>
      </c>
      <c r="C33" s="85">
        <f>'[2]NEW GAA'!L34</f>
        <v>0</v>
      </c>
      <c r="D33" s="85">
        <f>'[2]NEW GAA'!O34</f>
        <v>0</v>
      </c>
      <c r="E33" s="84">
        <f>'[2]NEW GAA'!R34</f>
        <v>0</v>
      </c>
      <c r="F33" s="84">
        <f>'[2]NEW GAA'!V34</f>
        <v>0</v>
      </c>
      <c r="G33" s="84">
        <f>'[2]NEW GAA'!W34</f>
        <v>0</v>
      </c>
      <c r="H33" s="84">
        <f>'[2]NEW GAA'!Z34</f>
        <v>0</v>
      </c>
      <c r="I33" s="85">
        <f>'[2]NEW GAA'!AD34</f>
        <v>0</v>
      </c>
      <c r="J33" s="85">
        <f>'[2]NEW GAA'!AJ34</f>
        <v>2292</v>
      </c>
      <c r="K33" s="84">
        <f t="shared" si="6"/>
        <v>2292</v>
      </c>
    </row>
    <row r="34" spans="1:11" ht="15" hidden="1" customHeight="1" x14ac:dyDescent="0.2">
      <c r="A34" s="120" t="s">
        <v>123</v>
      </c>
      <c r="B34" s="85">
        <f>'[2]NEW GAA'!H35</f>
        <v>0</v>
      </c>
      <c r="C34" s="85">
        <f>'[2]NEW GAA'!L35</f>
        <v>0</v>
      </c>
      <c r="D34" s="85">
        <f>'[2]NEW GAA'!O35</f>
        <v>0</v>
      </c>
      <c r="E34" s="84">
        <f>'[2]NEW GAA'!R35</f>
        <v>0</v>
      </c>
      <c r="F34" s="84">
        <f>'[2]NEW GAA'!V35</f>
        <v>0</v>
      </c>
      <c r="G34" s="84">
        <f>'[2]NEW GAA'!W35</f>
        <v>0</v>
      </c>
      <c r="H34" s="84">
        <f>'[2]NEW GAA'!Z35</f>
        <v>0</v>
      </c>
      <c r="I34" s="85"/>
      <c r="J34" s="85">
        <f>'[2]NEW GAA'!AJ35</f>
        <v>0</v>
      </c>
      <c r="K34" s="84">
        <f t="shared" si="6"/>
        <v>0</v>
      </c>
    </row>
    <row r="35" spans="1:11" ht="15" customHeight="1" x14ac:dyDescent="0.2">
      <c r="A35" s="120" t="s">
        <v>124</v>
      </c>
      <c r="B35" s="85">
        <f>'[2]NEW GAA'!H36</f>
        <v>0</v>
      </c>
      <c r="C35" s="85">
        <f>'[2]NEW GAA'!L36</f>
        <v>0</v>
      </c>
      <c r="D35" s="85">
        <f>'[2]NEW GAA'!O36</f>
        <v>0</v>
      </c>
      <c r="E35" s="84">
        <f>'[2]NEW GAA'!R36</f>
        <v>0</v>
      </c>
      <c r="F35" s="84">
        <f>'[2]NEW GAA'!V36</f>
        <v>0</v>
      </c>
      <c r="G35" s="84">
        <f>'[2]NEW GAA'!W36</f>
        <v>0</v>
      </c>
      <c r="H35" s="84">
        <f>'[2]NEW GAA'!Z36</f>
        <v>0</v>
      </c>
      <c r="I35" s="85"/>
      <c r="J35" s="85">
        <f>'[2]NEW GAA'!AJ36</f>
        <v>566</v>
      </c>
      <c r="K35" s="84">
        <f t="shared" si="6"/>
        <v>566</v>
      </c>
    </row>
    <row r="36" spans="1:11" ht="15" customHeight="1" x14ac:dyDescent="0.2">
      <c r="A36" s="120" t="s">
        <v>125</v>
      </c>
      <c r="B36" s="85">
        <f>'[2]NEW GAA'!H37</f>
        <v>0</v>
      </c>
      <c r="C36" s="85">
        <f>'[2]NEW GAA'!L37</f>
        <v>0</v>
      </c>
      <c r="D36" s="85">
        <f>'[2]NEW GAA'!O37</f>
        <v>0</v>
      </c>
      <c r="E36" s="84">
        <f>'[2]NEW GAA'!R37</f>
        <v>0</v>
      </c>
      <c r="F36" s="84">
        <f>'[2]NEW GAA'!V37</f>
        <v>0</v>
      </c>
      <c r="G36" s="84">
        <f>'[2]NEW GAA'!W37</f>
        <v>0</v>
      </c>
      <c r="H36" s="84">
        <f>'[2]NEW GAA'!Z37</f>
        <v>0</v>
      </c>
      <c r="I36" s="85"/>
      <c r="J36" s="85">
        <f>'[2]NEW GAA'!AJ37</f>
        <v>170017</v>
      </c>
      <c r="K36" s="84">
        <f t="shared" si="6"/>
        <v>170017</v>
      </c>
    </row>
    <row r="37" spans="1:11" ht="15" customHeight="1" x14ac:dyDescent="0.2">
      <c r="A37" s="120" t="s">
        <v>126</v>
      </c>
      <c r="B37" s="85">
        <f>'[2]NEW GAA'!H38</f>
        <v>0</v>
      </c>
      <c r="C37" s="85">
        <f>'[2]NEW GAA'!L38</f>
        <v>0</v>
      </c>
      <c r="D37" s="85">
        <f>'[2]NEW GAA'!O38</f>
        <v>0</v>
      </c>
      <c r="E37" s="84">
        <f>'[2]NEW GAA'!R38</f>
        <v>0</v>
      </c>
      <c r="F37" s="84">
        <f>'[2]NEW GAA'!V38</f>
        <v>0</v>
      </c>
      <c r="G37" s="84">
        <f>'[2]NEW GAA'!W38</f>
        <v>0</v>
      </c>
      <c r="H37" s="84">
        <f>'[2]NEW GAA'!Z38</f>
        <v>0</v>
      </c>
      <c r="I37" s="85"/>
      <c r="J37" s="85">
        <f>'[2]NEW GAA'!AJ38</f>
        <v>8907</v>
      </c>
      <c r="K37" s="84">
        <f t="shared" si="6"/>
        <v>8907</v>
      </c>
    </row>
    <row r="38" spans="1:11" ht="15" hidden="1" customHeight="1" x14ac:dyDescent="0.2">
      <c r="A38" s="120" t="s">
        <v>127</v>
      </c>
      <c r="B38" s="85">
        <f>'[2]NEW GAA'!H39</f>
        <v>0</v>
      </c>
      <c r="C38" s="85">
        <f>'[2]NEW GAA'!L39</f>
        <v>0</v>
      </c>
      <c r="D38" s="85">
        <f>'[2]NEW GAA'!O39</f>
        <v>0</v>
      </c>
      <c r="E38" s="84">
        <f>'[2]NEW GAA'!R39</f>
        <v>0</v>
      </c>
      <c r="F38" s="84">
        <f>'[2]NEW GAA'!V39</f>
        <v>0</v>
      </c>
      <c r="G38" s="84">
        <f>'[2]NEW GAA'!W39</f>
        <v>0</v>
      </c>
      <c r="H38" s="84">
        <f>'[2]NEW GAA'!Z39</f>
        <v>0</v>
      </c>
      <c r="I38" s="85"/>
      <c r="J38" s="85">
        <f>'[2]NEW GAA'!AJ39</f>
        <v>0</v>
      </c>
      <c r="K38" s="84">
        <f t="shared" si="6"/>
        <v>0</v>
      </c>
    </row>
    <row r="39" spans="1:11" ht="15" customHeight="1" x14ac:dyDescent="0.2">
      <c r="A39" s="120" t="s">
        <v>151</v>
      </c>
      <c r="B39" s="85">
        <f>'[2]NEW GAA'!H40</f>
        <v>0</v>
      </c>
      <c r="C39" s="85">
        <f>'[2]NEW GAA'!L40</f>
        <v>0</v>
      </c>
      <c r="D39" s="85">
        <f>'[2]NEW GAA'!O40</f>
        <v>0</v>
      </c>
      <c r="E39" s="84">
        <f>'[2]NEW GAA'!R40</f>
        <v>0</v>
      </c>
      <c r="F39" s="84">
        <f>'[2]NEW GAA'!V40</f>
        <v>0</v>
      </c>
      <c r="G39" s="84">
        <f>'[2]NEW GAA'!W40</f>
        <v>0</v>
      </c>
      <c r="H39" s="84">
        <f>'[2]NEW GAA'!Z40</f>
        <v>0</v>
      </c>
      <c r="I39" s="85"/>
      <c r="J39" s="85">
        <f>'[2]NEW GAA'!AJ40</f>
        <v>6424</v>
      </c>
      <c r="K39" s="84">
        <f t="shared" si="6"/>
        <v>6424</v>
      </c>
    </row>
    <row r="40" spans="1:11" ht="15" customHeight="1" x14ac:dyDescent="0.2">
      <c r="A40" s="120" t="s">
        <v>128</v>
      </c>
      <c r="B40" s="85">
        <f>'[2]NEW GAA'!H41</f>
        <v>0</v>
      </c>
      <c r="C40" s="85">
        <f>'[2]NEW GAA'!L41</f>
        <v>0</v>
      </c>
      <c r="D40" s="85">
        <f>'[2]NEW GAA'!O41</f>
        <v>0</v>
      </c>
      <c r="E40" s="84">
        <f>'[2]NEW GAA'!R41</f>
        <v>0</v>
      </c>
      <c r="F40" s="84">
        <f>'[2]NEW GAA'!V41</f>
        <v>0</v>
      </c>
      <c r="G40" s="84">
        <f>'[2]NEW GAA'!W41</f>
        <v>0</v>
      </c>
      <c r="H40" s="84">
        <f>'[2]NEW GAA'!Z41</f>
        <v>0</v>
      </c>
      <c r="I40" s="85"/>
      <c r="J40" s="85">
        <f>'[2]NEW GAA'!AJ41</f>
        <v>0</v>
      </c>
      <c r="K40" s="84">
        <f t="shared" si="6"/>
        <v>0</v>
      </c>
    </row>
    <row r="41" spans="1:11" ht="15" customHeight="1" x14ac:dyDescent="0.2">
      <c r="A41" s="120" t="s">
        <v>129</v>
      </c>
      <c r="B41" s="85">
        <f>'[2]NEW GAA'!H42</f>
        <v>0</v>
      </c>
      <c r="C41" s="85">
        <f>'[2]NEW GAA'!L42</f>
        <v>0</v>
      </c>
      <c r="D41" s="85">
        <f>'[2]NEW GAA'!O42</f>
        <v>0</v>
      </c>
      <c r="E41" s="84">
        <f>'[2]NEW GAA'!R42</f>
        <v>0</v>
      </c>
      <c r="F41" s="84">
        <f>'[2]NEW GAA'!V42</f>
        <v>0</v>
      </c>
      <c r="G41" s="84">
        <f>'[2]NEW GAA'!W42</f>
        <v>0</v>
      </c>
      <c r="H41" s="84">
        <f>'[2]NEW GAA'!Z42</f>
        <v>0</v>
      </c>
      <c r="I41" s="85"/>
      <c r="J41" s="85">
        <f>'[2]NEW GAA'!AJ42</f>
        <v>7123</v>
      </c>
      <c r="K41" s="84">
        <f t="shared" si="6"/>
        <v>7123</v>
      </c>
    </row>
    <row r="42" spans="1:11" ht="15" hidden="1" customHeight="1" x14ac:dyDescent="0.2">
      <c r="A42" s="120" t="s">
        <v>130</v>
      </c>
      <c r="B42" s="85">
        <f>'[2]NEW GAA'!H43</f>
        <v>0</v>
      </c>
      <c r="C42" s="85">
        <f>'[2]NEW GAA'!L43</f>
        <v>0</v>
      </c>
      <c r="D42" s="85">
        <f>'[2]NEW GAA'!O43</f>
        <v>0</v>
      </c>
      <c r="E42" s="84">
        <f>'[2]NEW GAA'!R43</f>
        <v>0</v>
      </c>
      <c r="F42" s="84">
        <f>'[2]NEW GAA'!V43</f>
        <v>0</v>
      </c>
      <c r="G42" s="84">
        <f>'[2]NEW GAA'!W43</f>
        <v>0</v>
      </c>
      <c r="H42" s="84">
        <f>'[2]NEW GAA'!Z43</f>
        <v>0</v>
      </c>
      <c r="I42" s="85"/>
      <c r="J42" s="85">
        <f>'[2]NEW GAA'!AJ43</f>
        <v>0</v>
      </c>
      <c r="K42" s="84">
        <f t="shared" si="6"/>
        <v>0</v>
      </c>
    </row>
    <row r="43" spans="1:11" ht="15" customHeight="1" x14ac:dyDescent="0.2">
      <c r="A43" s="120" t="s">
        <v>131</v>
      </c>
      <c r="B43" s="85">
        <f>'[2]NEW GAA'!H44</f>
        <v>0</v>
      </c>
      <c r="C43" s="85">
        <f>'[2]NEW GAA'!L44</f>
        <v>0</v>
      </c>
      <c r="D43" s="85">
        <f>'[2]NEW GAA'!O44</f>
        <v>0</v>
      </c>
      <c r="E43" s="84">
        <f>'[2]NEW GAA'!R44</f>
        <v>0</v>
      </c>
      <c r="F43" s="84">
        <f>'[2]NEW GAA'!V44</f>
        <v>0</v>
      </c>
      <c r="G43" s="84">
        <f>'[2]NEW GAA'!W44</f>
        <v>0</v>
      </c>
      <c r="H43" s="84">
        <f>'[2]NEW GAA'!Z44</f>
        <v>0</v>
      </c>
      <c r="I43" s="85"/>
      <c r="J43" s="85">
        <f>'[2]NEW GAA'!AJ44</f>
        <v>6108</v>
      </c>
      <c r="K43" s="84">
        <f t="shared" si="6"/>
        <v>6108</v>
      </c>
    </row>
    <row r="44" spans="1:11" ht="15" hidden="1" customHeight="1" x14ac:dyDescent="0.2">
      <c r="A44" s="120" t="s">
        <v>132</v>
      </c>
      <c r="B44" s="85">
        <f>'[2]NEW GAA'!H45</f>
        <v>0</v>
      </c>
      <c r="C44" s="85">
        <f>'[2]NEW GAA'!L45</f>
        <v>0</v>
      </c>
      <c r="D44" s="85">
        <f>'[2]NEW GAA'!O45</f>
        <v>0</v>
      </c>
      <c r="E44" s="84">
        <f>'[2]NEW GAA'!R45</f>
        <v>0</v>
      </c>
      <c r="F44" s="84">
        <f>'[2]NEW GAA'!V45</f>
        <v>0</v>
      </c>
      <c r="G44" s="84">
        <f>'[2]NEW GAA'!W45</f>
        <v>0</v>
      </c>
      <c r="H44" s="84">
        <f>'[2]NEW GAA'!Z45</f>
        <v>0</v>
      </c>
      <c r="I44" s="85"/>
      <c r="J44" s="85">
        <f>'[2]NEW GAA'!AJ45</f>
        <v>0</v>
      </c>
      <c r="K44" s="84">
        <f t="shared" si="6"/>
        <v>0</v>
      </c>
    </row>
    <row r="45" spans="1:11" ht="15" hidden="1" customHeight="1" x14ac:dyDescent="0.2">
      <c r="A45" s="120" t="s">
        <v>133</v>
      </c>
      <c r="B45" s="85">
        <f>'[2]NEW GAA'!H46</f>
        <v>0</v>
      </c>
      <c r="C45" s="85">
        <f>'[2]NEW GAA'!L46</f>
        <v>0</v>
      </c>
      <c r="D45" s="85">
        <f>'[2]NEW GAA'!O46</f>
        <v>0</v>
      </c>
      <c r="E45" s="84">
        <f>'[2]NEW GAA'!R46</f>
        <v>0</v>
      </c>
      <c r="F45" s="84">
        <f>'[2]NEW GAA'!V46</f>
        <v>0</v>
      </c>
      <c r="G45" s="84">
        <f>'[2]NEW GAA'!W46</f>
        <v>0</v>
      </c>
      <c r="H45" s="84">
        <f>'[2]NEW GAA'!Z46</f>
        <v>0</v>
      </c>
      <c r="I45" s="85"/>
      <c r="J45" s="85">
        <f>'[2]NEW GAA'!AJ46</f>
        <v>0</v>
      </c>
      <c r="K45" s="84">
        <f t="shared" si="6"/>
        <v>0</v>
      </c>
    </row>
    <row r="46" spans="1:11" ht="15" hidden="1" customHeight="1" x14ac:dyDescent="0.2">
      <c r="A46" s="120" t="s">
        <v>134</v>
      </c>
      <c r="B46" s="85">
        <f>'[2]NEW GAA'!H47</f>
        <v>0</v>
      </c>
      <c r="C46" s="85">
        <f>'[2]NEW GAA'!L47</f>
        <v>0</v>
      </c>
      <c r="D46" s="85">
        <f>'[2]NEW GAA'!O47</f>
        <v>0</v>
      </c>
      <c r="E46" s="84">
        <f>'[2]NEW GAA'!R47</f>
        <v>0</v>
      </c>
      <c r="F46" s="84">
        <f>'[2]NEW GAA'!V47</f>
        <v>0</v>
      </c>
      <c r="G46" s="84">
        <f>'[2]NEW GAA'!W47</f>
        <v>0</v>
      </c>
      <c r="H46" s="84">
        <f>'[2]NEW GAA'!Z47</f>
        <v>0</v>
      </c>
      <c r="I46" s="85"/>
      <c r="J46" s="85">
        <f>'[2]NEW GAA'!AJ47</f>
        <v>0</v>
      </c>
      <c r="K46" s="84">
        <f t="shared" si="6"/>
        <v>0</v>
      </c>
    </row>
    <row r="47" spans="1:11" ht="15" hidden="1" customHeight="1" x14ac:dyDescent="0.2">
      <c r="A47" s="120"/>
      <c r="B47" s="85"/>
      <c r="C47" s="85"/>
      <c r="D47" s="85"/>
      <c r="E47" s="84"/>
      <c r="F47" s="84"/>
      <c r="G47" s="84"/>
      <c r="H47" s="84"/>
      <c r="I47" s="85"/>
      <c r="J47" s="85"/>
      <c r="K47" s="84"/>
    </row>
    <row r="48" spans="1:11" ht="15" customHeight="1" x14ac:dyDescent="0.2">
      <c r="A48" s="120" t="s">
        <v>135</v>
      </c>
      <c r="B48" s="93">
        <f t="shared" ref="B48:H48" si="7">SUM(B49:B52)+SUM(B55:B67)+SUM(B72:B87)</f>
        <v>0</v>
      </c>
      <c r="C48" s="93">
        <f t="shared" si="7"/>
        <v>0</v>
      </c>
      <c r="D48" s="93">
        <f t="shared" si="7"/>
        <v>0</v>
      </c>
      <c r="E48" s="93">
        <f t="shared" si="7"/>
        <v>0</v>
      </c>
      <c r="F48" s="93">
        <f t="shared" si="7"/>
        <v>0</v>
      </c>
      <c r="G48" s="93">
        <f t="shared" si="7"/>
        <v>0</v>
      </c>
      <c r="H48" s="93">
        <f t="shared" si="7"/>
        <v>0</v>
      </c>
      <c r="I48" s="93"/>
      <c r="J48" s="93">
        <f>SUM(J49:J52)+SUM(J55:J67)+SUM(J72:J87)</f>
        <v>7845</v>
      </c>
      <c r="K48" s="92">
        <f>SUM(K49:K52)+SUM(K55:K67)+SUM(K72:K87)</f>
        <v>7845</v>
      </c>
    </row>
    <row r="49" spans="1:11" ht="15" hidden="1" customHeight="1" x14ac:dyDescent="0.2">
      <c r="A49" s="120" t="s">
        <v>53</v>
      </c>
      <c r="B49" s="85">
        <f>'[2]NEW GAA'!H50</f>
        <v>0</v>
      </c>
      <c r="C49" s="85">
        <f>'[2]NEW GAA'!L50</f>
        <v>0</v>
      </c>
      <c r="D49" s="85">
        <f>'[2]NEW GAA'!O50</f>
        <v>0</v>
      </c>
      <c r="E49" s="84">
        <f>'[2]NEW GAA'!R50</f>
        <v>0</v>
      </c>
      <c r="F49" s="84">
        <f>'[2]NEW GAA'!V50</f>
        <v>0</v>
      </c>
      <c r="G49" s="84">
        <f>'[2]NEW GAA'!W50</f>
        <v>0</v>
      </c>
      <c r="H49" s="84">
        <f>'[2]NEW GAA'!Z50</f>
        <v>0</v>
      </c>
      <c r="I49" s="85"/>
      <c r="J49" s="85">
        <f>'[2]NEW GAA'!AJ50</f>
        <v>0</v>
      </c>
      <c r="K49" s="84">
        <f>SUM(B49:J49)</f>
        <v>0</v>
      </c>
    </row>
    <row r="50" spans="1:11" ht="15" hidden="1" customHeight="1" x14ac:dyDescent="0.2">
      <c r="A50" s="120" t="s">
        <v>54</v>
      </c>
      <c r="B50" s="85">
        <f>'[2]NEW GAA'!H51</f>
        <v>0</v>
      </c>
      <c r="C50" s="85">
        <f>'[2]NEW GAA'!L51</f>
        <v>0</v>
      </c>
      <c r="D50" s="85">
        <f>'[2]NEW GAA'!O51</f>
        <v>0</v>
      </c>
      <c r="E50" s="84">
        <f>'[2]NEW GAA'!R51</f>
        <v>0</v>
      </c>
      <c r="F50" s="84">
        <f>'[2]NEW GAA'!V51</f>
        <v>0</v>
      </c>
      <c r="G50" s="84">
        <f>'[2]NEW GAA'!W51</f>
        <v>0</v>
      </c>
      <c r="H50" s="84">
        <f>'[2]NEW GAA'!Z51</f>
        <v>0</v>
      </c>
      <c r="I50" s="85"/>
      <c r="J50" s="85">
        <f>'[2]NEW GAA'!AJ51</f>
        <v>0</v>
      </c>
      <c r="K50" s="84">
        <f>SUM(B50:J50)</f>
        <v>0</v>
      </c>
    </row>
    <row r="51" spans="1:11" ht="15" hidden="1" customHeight="1" x14ac:dyDescent="0.2">
      <c r="A51" s="120" t="s">
        <v>55</v>
      </c>
      <c r="B51" s="85">
        <f>'[2]NEW GAA'!H52</f>
        <v>0</v>
      </c>
      <c r="C51" s="85">
        <f>'[2]NEW GAA'!L52</f>
        <v>0</v>
      </c>
      <c r="D51" s="85">
        <f>'[2]NEW GAA'!O52</f>
        <v>0</v>
      </c>
      <c r="E51" s="84">
        <f>'[2]NEW GAA'!R52</f>
        <v>0</v>
      </c>
      <c r="F51" s="84">
        <f>'[2]NEW GAA'!V52</f>
        <v>0</v>
      </c>
      <c r="G51" s="84">
        <f>'[2]NEW GAA'!W52</f>
        <v>0</v>
      </c>
      <c r="H51" s="84">
        <f>'[2]NEW GAA'!Z52</f>
        <v>0</v>
      </c>
      <c r="I51" s="85"/>
      <c r="J51" s="85">
        <f>'[2]NEW GAA'!AJ52</f>
        <v>0</v>
      </c>
      <c r="K51" s="84">
        <f>SUM(B51:J51)</f>
        <v>0</v>
      </c>
    </row>
    <row r="52" spans="1:11" ht="15" hidden="1" customHeight="1" x14ac:dyDescent="0.2">
      <c r="A52" s="120" t="s">
        <v>56</v>
      </c>
      <c r="B52" s="85">
        <f t="shared" ref="B52:K52" si="8">+B53+B54</f>
        <v>0</v>
      </c>
      <c r="C52" s="85">
        <f t="shared" si="8"/>
        <v>0</v>
      </c>
      <c r="D52" s="85">
        <f t="shared" si="8"/>
        <v>0</v>
      </c>
      <c r="E52" s="84">
        <f t="shared" si="8"/>
        <v>0</v>
      </c>
      <c r="F52" s="84">
        <f t="shared" si="8"/>
        <v>0</v>
      </c>
      <c r="G52" s="85">
        <f t="shared" si="8"/>
        <v>0</v>
      </c>
      <c r="H52" s="85">
        <f t="shared" si="8"/>
        <v>0</v>
      </c>
      <c r="I52" s="85"/>
      <c r="J52" s="85">
        <f t="shared" si="8"/>
        <v>0</v>
      </c>
      <c r="K52" s="84">
        <f t="shared" si="8"/>
        <v>0</v>
      </c>
    </row>
    <row r="53" spans="1:11" ht="15" hidden="1" customHeight="1" x14ac:dyDescent="0.2">
      <c r="A53" s="120" t="s">
        <v>136</v>
      </c>
      <c r="B53" s="85">
        <f>'[2]NEW GAA'!H54</f>
        <v>0</v>
      </c>
      <c r="C53" s="85">
        <f>'[2]NEW GAA'!L54</f>
        <v>0</v>
      </c>
      <c r="D53" s="85">
        <f>'[2]NEW GAA'!O54</f>
        <v>0</v>
      </c>
      <c r="E53" s="84">
        <f>'[2]NEW GAA'!R54</f>
        <v>0</v>
      </c>
      <c r="F53" s="84">
        <f>'[2]NEW GAA'!V54</f>
        <v>0</v>
      </c>
      <c r="G53" s="84">
        <f>'[2]NEW GAA'!W54</f>
        <v>0</v>
      </c>
      <c r="H53" s="84">
        <f>'[2]NEW GAA'!Z54</f>
        <v>0</v>
      </c>
      <c r="I53" s="85"/>
      <c r="J53" s="85">
        <f>'[2]NEW GAA'!AJ54</f>
        <v>0</v>
      </c>
      <c r="K53" s="84">
        <f t="shared" ref="K53:K66" si="9">SUM(B53:J53)</f>
        <v>0</v>
      </c>
    </row>
    <row r="54" spans="1:11" ht="15" hidden="1" customHeight="1" x14ac:dyDescent="0.2">
      <c r="A54" s="120" t="s">
        <v>137</v>
      </c>
      <c r="B54" s="85">
        <f>'[2]NEW GAA'!H55</f>
        <v>0</v>
      </c>
      <c r="C54" s="85">
        <f>'[2]NEW GAA'!L55</f>
        <v>0</v>
      </c>
      <c r="D54" s="85">
        <f>'[2]NEW GAA'!O55</f>
        <v>0</v>
      </c>
      <c r="E54" s="84">
        <f>'[2]NEW GAA'!R55</f>
        <v>0</v>
      </c>
      <c r="F54" s="84">
        <f>'[2]NEW GAA'!V55</f>
        <v>0</v>
      </c>
      <c r="G54" s="84">
        <f>'[2]NEW GAA'!W55</f>
        <v>0</v>
      </c>
      <c r="H54" s="84">
        <f>'[2]NEW GAA'!Z55</f>
        <v>0</v>
      </c>
      <c r="I54" s="85"/>
      <c r="J54" s="85">
        <f>'[2]NEW GAA'!AJ55</f>
        <v>0</v>
      </c>
      <c r="K54" s="84">
        <f t="shared" si="9"/>
        <v>0</v>
      </c>
    </row>
    <row r="55" spans="1:11" ht="15" customHeight="1" x14ac:dyDescent="0.2">
      <c r="A55" s="120" t="s">
        <v>59</v>
      </c>
      <c r="B55" s="85">
        <f>'[2]NEW GAA'!H56</f>
        <v>0</v>
      </c>
      <c r="C55" s="85">
        <f>'[2]NEW GAA'!L56</f>
        <v>0</v>
      </c>
      <c r="D55" s="85">
        <f>'[2]NEW GAA'!O56</f>
        <v>0</v>
      </c>
      <c r="E55" s="84">
        <f>'[2]NEW GAA'!R56</f>
        <v>0</v>
      </c>
      <c r="F55" s="84">
        <f>'[2]NEW GAA'!V56</f>
        <v>0</v>
      </c>
      <c r="G55" s="84">
        <f>'[2]NEW GAA'!W56</f>
        <v>0</v>
      </c>
      <c r="H55" s="84">
        <f>'[2]NEW GAA'!Z56</f>
        <v>0</v>
      </c>
      <c r="I55" s="85"/>
      <c r="J55" s="85">
        <f>'[2]NEW GAA'!AJ56</f>
        <v>42</v>
      </c>
      <c r="K55" s="84">
        <f t="shared" si="9"/>
        <v>42</v>
      </c>
    </row>
    <row r="56" spans="1:11" ht="15" customHeight="1" x14ac:dyDescent="0.2">
      <c r="A56" s="120" t="s">
        <v>60</v>
      </c>
      <c r="B56" s="85">
        <f>'[2]NEW GAA'!H57</f>
        <v>0</v>
      </c>
      <c r="C56" s="85">
        <f>'[2]NEW GAA'!L57</f>
        <v>0</v>
      </c>
      <c r="D56" s="85">
        <f>'[2]NEW GAA'!O57</f>
        <v>0</v>
      </c>
      <c r="E56" s="84">
        <f>'[2]NEW GAA'!R57</f>
        <v>0</v>
      </c>
      <c r="F56" s="84">
        <f>'[2]NEW GAA'!V57</f>
        <v>0</v>
      </c>
      <c r="G56" s="84">
        <f>'[2]NEW GAA'!W57</f>
        <v>0</v>
      </c>
      <c r="H56" s="84">
        <f>'[2]NEW GAA'!Z57</f>
        <v>0</v>
      </c>
      <c r="I56" s="85"/>
      <c r="J56" s="85">
        <f>'[2]NEW GAA'!AJ57</f>
        <v>258</v>
      </c>
      <c r="K56" s="84">
        <f t="shared" si="9"/>
        <v>258</v>
      </c>
    </row>
    <row r="57" spans="1:11" ht="15" customHeight="1" x14ac:dyDescent="0.2">
      <c r="A57" s="120" t="s">
        <v>61</v>
      </c>
      <c r="B57" s="85">
        <f>'[2]NEW GAA'!H58</f>
        <v>0</v>
      </c>
      <c r="C57" s="85">
        <f>'[2]NEW GAA'!L58</f>
        <v>0</v>
      </c>
      <c r="D57" s="85">
        <f>'[2]NEW GAA'!O58</f>
        <v>0</v>
      </c>
      <c r="E57" s="84">
        <f>'[2]NEW GAA'!R58</f>
        <v>0</v>
      </c>
      <c r="F57" s="84">
        <f>'[2]NEW GAA'!V58</f>
        <v>0</v>
      </c>
      <c r="G57" s="84">
        <f>'[2]NEW GAA'!W58</f>
        <v>0</v>
      </c>
      <c r="H57" s="84">
        <f>'[2]NEW GAA'!Z58</f>
        <v>0</v>
      </c>
      <c r="I57" s="85"/>
      <c r="J57" s="85">
        <f>'[2]NEW GAA'!AJ58</f>
        <v>6651</v>
      </c>
      <c r="K57" s="84">
        <f t="shared" si="9"/>
        <v>6651</v>
      </c>
    </row>
    <row r="58" spans="1:11" ht="15" hidden="1" customHeight="1" x14ac:dyDescent="0.2">
      <c r="A58" s="120" t="s">
        <v>62</v>
      </c>
      <c r="B58" s="85">
        <f>'[2]NEW GAA'!H59</f>
        <v>0</v>
      </c>
      <c r="C58" s="85">
        <f>'[2]NEW GAA'!L59</f>
        <v>0</v>
      </c>
      <c r="D58" s="85">
        <f>'[2]NEW GAA'!O59</f>
        <v>0</v>
      </c>
      <c r="E58" s="84">
        <f>'[2]NEW GAA'!R59</f>
        <v>0</v>
      </c>
      <c r="F58" s="84">
        <f>'[2]NEW GAA'!V59</f>
        <v>0</v>
      </c>
      <c r="G58" s="84">
        <f>'[2]NEW GAA'!W59</f>
        <v>0</v>
      </c>
      <c r="H58" s="84">
        <f>'[2]NEW GAA'!Z59</f>
        <v>0</v>
      </c>
      <c r="I58" s="85"/>
      <c r="J58" s="85">
        <f>'[2]NEW GAA'!AJ59</f>
        <v>0</v>
      </c>
      <c r="K58" s="84">
        <f t="shared" si="9"/>
        <v>0</v>
      </c>
    </row>
    <row r="59" spans="1:11" ht="15" customHeight="1" x14ac:dyDescent="0.2">
      <c r="A59" s="120" t="s">
        <v>211</v>
      </c>
      <c r="B59" s="85">
        <f>'[2]NEW GAA'!H60</f>
        <v>0</v>
      </c>
      <c r="C59" s="85">
        <f>'[2]NEW GAA'!L60</f>
        <v>0</v>
      </c>
      <c r="D59" s="85">
        <f>'[2]NEW GAA'!O60</f>
        <v>0</v>
      </c>
      <c r="E59" s="84">
        <f>'[2]NEW GAA'!R60</f>
        <v>0</v>
      </c>
      <c r="F59" s="84">
        <f>'[2]NEW GAA'!V60</f>
        <v>0</v>
      </c>
      <c r="G59" s="84">
        <f>'[2]NEW GAA'!W60</f>
        <v>0</v>
      </c>
      <c r="H59" s="84">
        <f>'[2]NEW GAA'!Z60</f>
        <v>0</v>
      </c>
      <c r="I59" s="85"/>
      <c r="J59" s="85">
        <f>'[2]NEW GAA'!AJ60</f>
        <v>210</v>
      </c>
      <c r="K59" s="84">
        <f t="shared" si="9"/>
        <v>210</v>
      </c>
    </row>
    <row r="60" spans="1:11" ht="15" hidden="1" customHeight="1" x14ac:dyDescent="0.2">
      <c r="A60" s="120" t="s">
        <v>63</v>
      </c>
      <c r="B60" s="85">
        <f>'[2]NEW GAA'!H61</f>
        <v>0</v>
      </c>
      <c r="C60" s="85">
        <f>'[2]NEW GAA'!L61</f>
        <v>0</v>
      </c>
      <c r="D60" s="85">
        <f>'[2]NEW GAA'!O61</f>
        <v>0</v>
      </c>
      <c r="E60" s="84">
        <f>'[2]NEW GAA'!R61</f>
        <v>0</v>
      </c>
      <c r="F60" s="84">
        <f>'[2]NEW GAA'!V61</f>
        <v>0</v>
      </c>
      <c r="G60" s="84">
        <f>'[2]NEW GAA'!W61</f>
        <v>0</v>
      </c>
      <c r="H60" s="84">
        <f>'[2]NEW GAA'!Z61</f>
        <v>0</v>
      </c>
      <c r="I60" s="85"/>
      <c r="J60" s="85">
        <f>'[2]NEW GAA'!AJ61</f>
        <v>0</v>
      </c>
      <c r="K60" s="84">
        <f t="shared" si="9"/>
        <v>0</v>
      </c>
    </row>
    <row r="61" spans="1:11" ht="15" hidden="1" customHeight="1" x14ac:dyDescent="0.2">
      <c r="A61" s="120" t="s">
        <v>175</v>
      </c>
      <c r="B61" s="85">
        <f>'[2]NEW GAA'!H62</f>
        <v>0</v>
      </c>
      <c r="C61" s="85">
        <f>'[2]NEW GAA'!L62</f>
        <v>0</v>
      </c>
      <c r="D61" s="85">
        <f>'[2]NEW GAA'!O62</f>
        <v>0</v>
      </c>
      <c r="E61" s="84">
        <f>'[2]NEW GAA'!R62</f>
        <v>0</v>
      </c>
      <c r="F61" s="84">
        <f>'[2]NEW GAA'!V62</f>
        <v>0</v>
      </c>
      <c r="G61" s="84">
        <f>'[2]NEW GAA'!W62</f>
        <v>0</v>
      </c>
      <c r="H61" s="84">
        <f>'[2]NEW GAA'!Z62</f>
        <v>0</v>
      </c>
      <c r="I61" s="85"/>
      <c r="J61" s="85">
        <f>'[2]NEW GAA'!AJ62</f>
        <v>0</v>
      </c>
      <c r="K61" s="84">
        <f t="shared" si="9"/>
        <v>0</v>
      </c>
    </row>
    <row r="62" spans="1:11" ht="15" hidden="1" customHeight="1" x14ac:dyDescent="0.2">
      <c r="A62" s="120" t="s">
        <v>64</v>
      </c>
      <c r="B62" s="85">
        <f>'[2]NEW GAA'!H63</f>
        <v>0</v>
      </c>
      <c r="C62" s="85">
        <f>'[2]NEW GAA'!L63</f>
        <v>0</v>
      </c>
      <c r="D62" s="85">
        <f>'[2]NEW GAA'!O63</f>
        <v>0</v>
      </c>
      <c r="E62" s="84">
        <f>'[2]NEW GAA'!R63</f>
        <v>0</v>
      </c>
      <c r="F62" s="84">
        <f>'[2]NEW GAA'!V63</f>
        <v>0</v>
      </c>
      <c r="G62" s="84">
        <f>'[2]NEW GAA'!W63</f>
        <v>0</v>
      </c>
      <c r="H62" s="84">
        <f>'[2]NEW GAA'!Z63</f>
        <v>0</v>
      </c>
      <c r="I62" s="85"/>
      <c r="J62" s="85">
        <f>'[2]NEW GAA'!AJ63</f>
        <v>0</v>
      </c>
      <c r="K62" s="84">
        <f t="shared" si="9"/>
        <v>0</v>
      </c>
    </row>
    <row r="63" spans="1:11" ht="15" hidden="1" customHeight="1" x14ac:dyDescent="0.2">
      <c r="A63" s="120" t="s">
        <v>65</v>
      </c>
      <c r="B63" s="85">
        <f>'[2]NEW GAA'!H64</f>
        <v>0</v>
      </c>
      <c r="C63" s="85">
        <f>'[2]NEW GAA'!L64</f>
        <v>0</v>
      </c>
      <c r="D63" s="85">
        <f>'[2]NEW GAA'!O64</f>
        <v>0</v>
      </c>
      <c r="E63" s="84">
        <f>'[2]NEW GAA'!R64</f>
        <v>0</v>
      </c>
      <c r="F63" s="84">
        <f>'[2]NEW GAA'!V64</f>
        <v>0</v>
      </c>
      <c r="G63" s="84">
        <f>'[2]NEW GAA'!W64</f>
        <v>0</v>
      </c>
      <c r="H63" s="84">
        <f>'[2]NEW GAA'!Z64</f>
        <v>0</v>
      </c>
      <c r="I63" s="85"/>
      <c r="J63" s="85">
        <f>'[2]NEW GAA'!AJ64</f>
        <v>0</v>
      </c>
      <c r="K63" s="84">
        <f t="shared" si="9"/>
        <v>0</v>
      </c>
    </row>
    <row r="64" spans="1:11" ht="15" hidden="1" customHeight="1" x14ac:dyDescent="0.2">
      <c r="A64" s="120" t="s">
        <v>66</v>
      </c>
      <c r="B64" s="85">
        <f>'[2]NEW GAA'!H65</f>
        <v>0</v>
      </c>
      <c r="C64" s="85">
        <f>'[2]NEW GAA'!L65</f>
        <v>0</v>
      </c>
      <c r="D64" s="85">
        <f>'[2]NEW GAA'!O65</f>
        <v>0</v>
      </c>
      <c r="E64" s="84">
        <f>'[2]NEW GAA'!R65</f>
        <v>0</v>
      </c>
      <c r="F64" s="84">
        <f>'[2]NEW GAA'!V65</f>
        <v>0</v>
      </c>
      <c r="G64" s="84">
        <f>'[2]NEW GAA'!W65</f>
        <v>0</v>
      </c>
      <c r="H64" s="84">
        <f>'[2]NEW GAA'!Z65</f>
        <v>0</v>
      </c>
      <c r="I64" s="85"/>
      <c r="J64" s="85">
        <f>'[2]NEW GAA'!AJ65</f>
        <v>0</v>
      </c>
      <c r="K64" s="84">
        <f t="shared" si="9"/>
        <v>0</v>
      </c>
    </row>
    <row r="65" spans="1:11" ht="15" hidden="1" customHeight="1" x14ac:dyDescent="0.2">
      <c r="A65" s="120" t="s">
        <v>67</v>
      </c>
      <c r="B65" s="85">
        <f>'[2]NEW GAA'!H66</f>
        <v>0</v>
      </c>
      <c r="C65" s="85">
        <f>'[2]NEW GAA'!L66</f>
        <v>0</v>
      </c>
      <c r="D65" s="85">
        <f>'[2]NEW GAA'!O66</f>
        <v>0</v>
      </c>
      <c r="E65" s="84">
        <f>'[2]NEW GAA'!R66</f>
        <v>0</v>
      </c>
      <c r="F65" s="84">
        <f>'[2]NEW GAA'!V66</f>
        <v>0</v>
      </c>
      <c r="G65" s="84">
        <f>'[2]NEW GAA'!W66</f>
        <v>0</v>
      </c>
      <c r="H65" s="84">
        <f>'[2]NEW GAA'!Z66</f>
        <v>0</v>
      </c>
      <c r="I65" s="85"/>
      <c r="J65" s="85">
        <f>'[2]NEW GAA'!AJ66</f>
        <v>0</v>
      </c>
      <c r="K65" s="84">
        <f t="shared" si="9"/>
        <v>0</v>
      </c>
    </row>
    <row r="66" spans="1:11" ht="15" hidden="1" customHeight="1" x14ac:dyDescent="0.2">
      <c r="A66" s="120" t="s">
        <v>68</v>
      </c>
      <c r="B66" s="85">
        <f>'[2]NEW GAA'!H67</f>
        <v>0</v>
      </c>
      <c r="C66" s="85">
        <f>'[2]NEW GAA'!L67</f>
        <v>0</v>
      </c>
      <c r="D66" s="85">
        <f>'[2]NEW GAA'!O67</f>
        <v>0</v>
      </c>
      <c r="E66" s="84">
        <f>'[2]NEW GAA'!R67</f>
        <v>0</v>
      </c>
      <c r="F66" s="84">
        <f>'[2]NEW GAA'!V67</f>
        <v>0</v>
      </c>
      <c r="G66" s="84">
        <f>'[2]NEW GAA'!W67</f>
        <v>0</v>
      </c>
      <c r="H66" s="84">
        <f>'[2]NEW GAA'!Z67</f>
        <v>0</v>
      </c>
      <c r="I66" s="85"/>
      <c r="J66" s="85">
        <f>'[2]NEW GAA'!AJ67</f>
        <v>0</v>
      </c>
      <c r="K66" s="84">
        <f t="shared" si="9"/>
        <v>0</v>
      </c>
    </row>
    <row r="67" spans="1:11" ht="15" hidden="1" customHeight="1" x14ac:dyDescent="0.2">
      <c r="A67" s="13" t="s">
        <v>69</v>
      </c>
      <c r="B67" s="93">
        <f t="shared" ref="B67:K67" si="10">SUM(B68:B71)</f>
        <v>0</v>
      </c>
      <c r="C67" s="93">
        <f t="shared" si="10"/>
        <v>0</v>
      </c>
      <c r="D67" s="93">
        <f t="shared" si="10"/>
        <v>0</v>
      </c>
      <c r="E67" s="92">
        <f t="shared" si="10"/>
        <v>0</v>
      </c>
      <c r="F67" s="92">
        <f t="shared" si="10"/>
        <v>0</v>
      </c>
      <c r="G67" s="93">
        <f t="shared" si="10"/>
        <v>0</v>
      </c>
      <c r="H67" s="93">
        <f t="shared" si="10"/>
        <v>0</v>
      </c>
      <c r="I67" s="93"/>
      <c r="J67" s="93">
        <f t="shared" si="10"/>
        <v>0</v>
      </c>
      <c r="K67" s="92">
        <f t="shared" si="10"/>
        <v>0</v>
      </c>
    </row>
    <row r="68" spans="1:11" ht="15" hidden="1" customHeight="1" x14ac:dyDescent="0.2">
      <c r="A68" s="13" t="s">
        <v>70</v>
      </c>
      <c r="B68" s="85">
        <f>'[2]NEW GAA'!H69</f>
        <v>0</v>
      </c>
      <c r="C68" s="85">
        <f>'[2]NEW GAA'!L69</f>
        <v>0</v>
      </c>
      <c r="D68" s="85">
        <f>'[2]NEW GAA'!O69</f>
        <v>0</v>
      </c>
      <c r="E68" s="84">
        <f>'[2]NEW GAA'!R69</f>
        <v>0</v>
      </c>
      <c r="F68" s="84">
        <f>'[2]NEW GAA'!V69</f>
        <v>0</v>
      </c>
      <c r="G68" s="84">
        <f>'[2]NEW GAA'!W69</f>
        <v>0</v>
      </c>
      <c r="H68" s="84">
        <f>'[2]NEW GAA'!Z69</f>
        <v>0</v>
      </c>
      <c r="I68" s="85"/>
      <c r="J68" s="85">
        <f>'[2]NEW GAA'!AJ69</f>
        <v>0</v>
      </c>
      <c r="K68" s="84">
        <f t="shared" ref="K68:K87" si="11">SUM(B68:J68)</f>
        <v>0</v>
      </c>
    </row>
    <row r="69" spans="1:11" ht="15" hidden="1" customHeight="1" x14ac:dyDescent="0.2">
      <c r="A69" s="13" t="s">
        <v>71</v>
      </c>
      <c r="B69" s="85">
        <f>'[2]NEW GAA'!H70</f>
        <v>0</v>
      </c>
      <c r="C69" s="85">
        <f>'[2]NEW GAA'!L70</f>
        <v>0</v>
      </c>
      <c r="D69" s="85">
        <f>'[2]NEW GAA'!O70</f>
        <v>0</v>
      </c>
      <c r="E69" s="84">
        <f>'[2]NEW GAA'!R70</f>
        <v>0</v>
      </c>
      <c r="F69" s="84">
        <f>'[2]NEW GAA'!V70</f>
        <v>0</v>
      </c>
      <c r="G69" s="84">
        <f>'[2]NEW GAA'!W70</f>
        <v>0</v>
      </c>
      <c r="H69" s="84">
        <f>'[2]NEW GAA'!Z70</f>
        <v>0</v>
      </c>
      <c r="I69" s="85"/>
      <c r="J69" s="85">
        <f>'[2]NEW GAA'!AJ70</f>
        <v>0</v>
      </c>
      <c r="K69" s="84">
        <f t="shared" si="11"/>
        <v>0</v>
      </c>
    </row>
    <row r="70" spans="1:11" ht="15" hidden="1" customHeight="1" x14ac:dyDescent="0.2">
      <c r="A70" s="13" t="s">
        <v>72</v>
      </c>
      <c r="B70" s="85">
        <f>'[2]NEW GAA'!H71</f>
        <v>0</v>
      </c>
      <c r="C70" s="85">
        <f>'[2]NEW GAA'!L71</f>
        <v>0</v>
      </c>
      <c r="D70" s="85">
        <f>'[2]NEW GAA'!O71</f>
        <v>0</v>
      </c>
      <c r="E70" s="84">
        <f>'[2]NEW GAA'!R71</f>
        <v>0</v>
      </c>
      <c r="F70" s="84">
        <f>'[2]NEW GAA'!V71</f>
        <v>0</v>
      </c>
      <c r="G70" s="84">
        <f>'[2]NEW GAA'!W71</f>
        <v>0</v>
      </c>
      <c r="H70" s="84">
        <f>'[2]NEW GAA'!Z71</f>
        <v>0</v>
      </c>
      <c r="I70" s="85"/>
      <c r="J70" s="85">
        <f>'[2]NEW GAA'!AJ71</f>
        <v>0</v>
      </c>
      <c r="K70" s="84">
        <f t="shared" si="11"/>
        <v>0</v>
      </c>
    </row>
    <row r="71" spans="1:11" ht="15" hidden="1" customHeight="1" x14ac:dyDescent="0.2">
      <c r="A71" s="13" t="s">
        <v>73</v>
      </c>
      <c r="B71" s="85">
        <f>'[2]NEW GAA'!H72</f>
        <v>0</v>
      </c>
      <c r="C71" s="85">
        <f>'[2]NEW GAA'!L72</f>
        <v>0</v>
      </c>
      <c r="D71" s="85">
        <f>'[2]NEW GAA'!O72</f>
        <v>0</v>
      </c>
      <c r="E71" s="84">
        <f>'[2]NEW GAA'!R72</f>
        <v>0</v>
      </c>
      <c r="F71" s="84">
        <f>'[2]NEW GAA'!V72</f>
        <v>0</v>
      </c>
      <c r="G71" s="84">
        <f>'[2]NEW GAA'!W72</f>
        <v>0</v>
      </c>
      <c r="H71" s="84">
        <f>'[2]NEW GAA'!Z72</f>
        <v>0</v>
      </c>
      <c r="I71" s="85"/>
      <c r="J71" s="85">
        <f>'[2]NEW GAA'!AJ72</f>
        <v>0</v>
      </c>
      <c r="K71" s="84">
        <f t="shared" si="11"/>
        <v>0</v>
      </c>
    </row>
    <row r="72" spans="1:11" ht="15" hidden="1" customHeight="1" x14ac:dyDescent="0.2">
      <c r="A72" s="13" t="s">
        <v>74</v>
      </c>
      <c r="B72" s="85">
        <f>'[2]NEW GAA'!H73</f>
        <v>0</v>
      </c>
      <c r="C72" s="85">
        <f>'[2]NEW GAA'!L73</f>
        <v>0</v>
      </c>
      <c r="D72" s="85">
        <f>'[2]NEW GAA'!O73</f>
        <v>0</v>
      </c>
      <c r="E72" s="84">
        <f>'[2]NEW GAA'!R73</f>
        <v>0</v>
      </c>
      <c r="F72" s="84">
        <f>'[2]NEW GAA'!V73</f>
        <v>0</v>
      </c>
      <c r="G72" s="84">
        <f>'[2]NEW GAA'!W73</f>
        <v>0</v>
      </c>
      <c r="H72" s="84">
        <f>'[2]NEW GAA'!Z73</f>
        <v>0</v>
      </c>
      <c r="I72" s="85"/>
      <c r="J72" s="85">
        <f>'[2]NEW GAA'!AJ73</f>
        <v>0</v>
      </c>
      <c r="K72" s="84">
        <f t="shared" si="11"/>
        <v>0</v>
      </c>
    </row>
    <row r="73" spans="1:11" ht="15" hidden="1" customHeight="1" x14ac:dyDescent="0.2">
      <c r="A73" s="13" t="s">
        <v>138</v>
      </c>
      <c r="B73" s="85">
        <f>'[2]NEW GAA'!H74</f>
        <v>0</v>
      </c>
      <c r="C73" s="85">
        <f>'[2]NEW GAA'!L74</f>
        <v>0</v>
      </c>
      <c r="D73" s="85">
        <f>'[2]NEW GAA'!O74</f>
        <v>0</v>
      </c>
      <c r="E73" s="84">
        <f>'[2]NEW GAA'!R74</f>
        <v>0</v>
      </c>
      <c r="F73" s="84">
        <f>'[2]NEW GAA'!V74</f>
        <v>0</v>
      </c>
      <c r="G73" s="84">
        <f>'[2]NEW GAA'!W74</f>
        <v>0</v>
      </c>
      <c r="H73" s="84">
        <f>'[2]NEW GAA'!Z74</f>
        <v>0</v>
      </c>
      <c r="I73" s="85"/>
      <c r="J73" s="85">
        <f>'[2]NEW GAA'!AJ74</f>
        <v>0</v>
      </c>
      <c r="K73" s="84">
        <f t="shared" si="11"/>
        <v>0</v>
      </c>
    </row>
    <row r="74" spans="1:11" ht="15" customHeight="1" x14ac:dyDescent="0.2">
      <c r="A74" s="13" t="s">
        <v>75</v>
      </c>
      <c r="B74" s="85">
        <f>'[2]NEW GAA'!H75</f>
        <v>0</v>
      </c>
      <c r="C74" s="85">
        <f>'[2]NEW GAA'!L75</f>
        <v>0</v>
      </c>
      <c r="D74" s="85">
        <f>'[2]NEW GAA'!O75</f>
        <v>0</v>
      </c>
      <c r="E74" s="84">
        <f>'[2]NEW GAA'!R75</f>
        <v>0</v>
      </c>
      <c r="F74" s="84">
        <f>'[2]NEW GAA'!V75</f>
        <v>0</v>
      </c>
      <c r="G74" s="84">
        <f>'[2]NEW GAA'!W75</f>
        <v>0</v>
      </c>
      <c r="H74" s="84">
        <f>'[2]NEW GAA'!Z75</f>
        <v>0</v>
      </c>
      <c r="I74" s="85"/>
      <c r="J74" s="85">
        <f>'[2]NEW GAA'!AJ75</f>
        <v>642</v>
      </c>
      <c r="K74" s="84">
        <f t="shared" si="11"/>
        <v>642</v>
      </c>
    </row>
    <row r="75" spans="1:11" ht="15" hidden="1" customHeight="1" x14ac:dyDescent="0.2">
      <c r="A75" s="13" t="s">
        <v>76</v>
      </c>
      <c r="B75" s="85">
        <f>'[2]NEW GAA'!H76</f>
        <v>0</v>
      </c>
      <c r="C75" s="85">
        <f>'[2]NEW GAA'!L76</f>
        <v>0</v>
      </c>
      <c r="D75" s="85">
        <f>'[2]NEW GAA'!O76</f>
        <v>0</v>
      </c>
      <c r="E75" s="84">
        <f>'[2]NEW GAA'!R76</f>
        <v>0</v>
      </c>
      <c r="F75" s="84">
        <f>'[2]NEW GAA'!V76</f>
        <v>0</v>
      </c>
      <c r="G75" s="84">
        <f>'[2]NEW GAA'!W76</f>
        <v>0</v>
      </c>
      <c r="H75" s="84">
        <f>'[2]NEW GAA'!Z76</f>
        <v>0</v>
      </c>
      <c r="I75" s="85"/>
      <c r="J75" s="85">
        <f>'[2]NEW GAA'!AJ76</f>
        <v>0</v>
      </c>
      <c r="K75" s="84">
        <f t="shared" si="11"/>
        <v>0</v>
      </c>
    </row>
    <row r="76" spans="1:11" ht="15" hidden="1" customHeight="1" x14ac:dyDescent="0.2">
      <c r="A76" s="13" t="s">
        <v>77</v>
      </c>
      <c r="B76" s="85">
        <f>'[2]NEW GAA'!H77</f>
        <v>0</v>
      </c>
      <c r="C76" s="85">
        <f>'[2]NEW GAA'!L77</f>
        <v>0</v>
      </c>
      <c r="D76" s="85">
        <f>'[2]NEW GAA'!O77</f>
        <v>0</v>
      </c>
      <c r="E76" s="84">
        <f>'[2]NEW GAA'!R77</f>
        <v>0</v>
      </c>
      <c r="F76" s="84">
        <f>'[2]NEW GAA'!V77</f>
        <v>0</v>
      </c>
      <c r="G76" s="84">
        <f>'[2]NEW GAA'!W77</f>
        <v>0</v>
      </c>
      <c r="H76" s="84">
        <f>'[2]NEW GAA'!Z77</f>
        <v>0</v>
      </c>
      <c r="I76" s="85"/>
      <c r="J76" s="85">
        <f>'[2]NEW GAA'!AJ77</f>
        <v>0</v>
      </c>
      <c r="K76" s="84">
        <f t="shared" si="11"/>
        <v>0</v>
      </c>
    </row>
    <row r="77" spans="1:11" ht="15" hidden="1" customHeight="1" x14ac:dyDescent="0.2">
      <c r="A77" s="13" t="s">
        <v>78</v>
      </c>
      <c r="B77" s="85">
        <f>'[2]NEW GAA'!H78</f>
        <v>0</v>
      </c>
      <c r="C77" s="85">
        <f>'[2]NEW GAA'!L78</f>
        <v>0</v>
      </c>
      <c r="D77" s="85">
        <f>'[2]NEW GAA'!O78</f>
        <v>0</v>
      </c>
      <c r="E77" s="84">
        <f>'[2]NEW GAA'!R78</f>
        <v>0</v>
      </c>
      <c r="F77" s="84">
        <f>'[2]NEW GAA'!V78</f>
        <v>0</v>
      </c>
      <c r="G77" s="84">
        <f>'[2]NEW GAA'!W78</f>
        <v>0</v>
      </c>
      <c r="H77" s="84">
        <f>'[2]NEW GAA'!Z78</f>
        <v>0</v>
      </c>
      <c r="I77" s="85"/>
      <c r="J77" s="85">
        <f>'[2]NEW GAA'!AJ78</f>
        <v>0</v>
      </c>
      <c r="K77" s="84">
        <f t="shared" si="11"/>
        <v>0</v>
      </c>
    </row>
    <row r="78" spans="1:11" ht="15" hidden="1" customHeight="1" x14ac:dyDescent="0.2">
      <c r="A78" s="13" t="s">
        <v>176</v>
      </c>
      <c r="B78" s="85">
        <f>'[2]NEW GAA'!H79</f>
        <v>0</v>
      </c>
      <c r="C78" s="85">
        <f>'[2]NEW GAA'!L79</f>
        <v>0</v>
      </c>
      <c r="D78" s="85">
        <f>'[2]NEW GAA'!O79</f>
        <v>0</v>
      </c>
      <c r="E78" s="84">
        <f>'[2]NEW GAA'!R79</f>
        <v>0</v>
      </c>
      <c r="F78" s="84">
        <f>'[2]NEW GAA'!V79</f>
        <v>0</v>
      </c>
      <c r="G78" s="84">
        <f>'[2]NEW GAA'!W79</f>
        <v>0</v>
      </c>
      <c r="H78" s="84">
        <f>'[2]NEW GAA'!Z79</f>
        <v>0</v>
      </c>
      <c r="I78" s="85"/>
      <c r="J78" s="85">
        <f>'[2]NEW GAA'!AJ79</f>
        <v>0</v>
      </c>
      <c r="K78" s="84">
        <f t="shared" si="11"/>
        <v>0</v>
      </c>
    </row>
    <row r="79" spans="1:11" ht="15" hidden="1" customHeight="1" x14ac:dyDescent="0.2">
      <c r="A79" s="13" t="s">
        <v>81</v>
      </c>
      <c r="B79" s="85">
        <f>'[2]NEW GAA'!H80</f>
        <v>0</v>
      </c>
      <c r="C79" s="85">
        <f>'[2]NEW GAA'!L80</f>
        <v>0</v>
      </c>
      <c r="D79" s="85">
        <f>'[2]NEW GAA'!O80</f>
        <v>0</v>
      </c>
      <c r="E79" s="84">
        <f>'[2]NEW GAA'!R80</f>
        <v>0</v>
      </c>
      <c r="F79" s="84">
        <f>'[2]NEW GAA'!V80</f>
        <v>0</v>
      </c>
      <c r="G79" s="84">
        <f>'[2]NEW GAA'!W80</f>
        <v>0</v>
      </c>
      <c r="H79" s="84">
        <f>'[2]NEW GAA'!Z80</f>
        <v>0</v>
      </c>
      <c r="I79" s="85"/>
      <c r="J79" s="85">
        <f>'[2]NEW GAA'!AJ80</f>
        <v>0</v>
      </c>
      <c r="K79" s="84">
        <f t="shared" si="11"/>
        <v>0</v>
      </c>
    </row>
    <row r="80" spans="1:11" ht="15" hidden="1" customHeight="1" x14ac:dyDescent="0.2">
      <c r="A80" s="13" t="s">
        <v>139</v>
      </c>
      <c r="B80" s="85">
        <f>'[2]NEW GAA'!H81</f>
        <v>0</v>
      </c>
      <c r="C80" s="85">
        <f>'[2]NEW GAA'!L81</f>
        <v>0</v>
      </c>
      <c r="D80" s="85">
        <f>'[2]NEW GAA'!O81</f>
        <v>0</v>
      </c>
      <c r="E80" s="84">
        <f>'[2]NEW GAA'!R81</f>
        <v>0</v>
      </c>
      <c r="F80" s="84">
        <f>'[2]NEW GAA'!V81</f>
        <v>0</v>
      </c>
      <c r="G80" s="84">
        <f>'[2]NEW GAA'!W81</f>
        <v>0</v>
      </c>
      <c r="H80" s="84">
        <f>'[2]NEW GAA'!Z81</f>
        <v>0</v>
      </c>
      <c r="I80" s="85"/>
      <c r="J80" s="85">
        <f>'[2]NEW GAA'!AJ81</f>
        <v>0</v>
      </c>
      <c r="K80" s="84">
        <f t="shared" si="11"/>
        <v>0</v>
      </c>
    </row>
    <row r="81" spans="1:11" ht="15" hidden="1" customHeight="1" x14ac:dyDescent="0.2">
      <c r="A81" s="13" t="s">
        <v>79</v>
      </c>
      <c r="B81" s="85">
        <f>'[2]NEW GAA'!H82</f>
        <v>0</v>
      </c>
      <c r="C81" s="85">
        <f>'[2]NEW GAA'!L82</f>
        <v>0</v>
      </c>
      <c r="D81" s="85">
        <f>'[2]NEW GAA'!O82</f>
        <v>0</v>
      </c>
      <c r="E81" s="84">
        <f>'[2]NEW GAA'!R82</f>
        <v>0</v>
      </c>
      <c r="F81" s="84">
        <f>'[2]NEW GAA'!V82</f>
        <v>0</v>
      </c>
      <c r="G81" s="84">
        <f>'[2]NEW GAA'!W82</f>
        <v>0</v>
      </c>
      <c r="H81" s="84">
        <f>'[2]NEW GAA'!Z82</f>
        <v>0</v>
      </c>
      <c r="I81" s="85"/>
      <c r="J81" s="85">
        <f>'[2]NEW GAA'!AJ82</f>
        <v>0</v>
      </c>
      <c r="K81" s="84">
        <f t="shared" si="11"/>
        <v>0</v>
      </c>
    </row>
    <row r="82" spans="1:11" ht="15" hidden="1" customHeight="1" x14ac:dyDescent="0.2">
      <c r="A82" s="13" t="s">
        <v>80</v>
      </c>
      <c r="B82" s="85">
        <f>'[2]NEW GAA'!H83</f>
        <v>0</v>
      </c>
      <c r="C82" s="85">
        <f>'[2]NEW GAA'!L83</f>
        <v>0</v>
      </c>
      <c r="D82" s="85">
        <f>'[2]NEW GAA'!O83</f>
        <v>0</v>
      </c>
      <c r="E82" s="84">
        <f>'[2]NEW GAA'!R83</f>
        <v>0</v>
      </c>
      <c r="F82" s="84">
        <f>'[2]NEW GAA'!V83</f>
        <v>0</v>
      </c>
      <c r="G82" s="84">
        <f>'[2]NEW GAA'!W83</f>
        <v>0</v>
      </c>
      <c r="H82" s="84">
        <f>'[2]NEW GAA'!Z83</f>
        <v>0</v>
      </c>
      <c r="I82" s="85"/>
      <c r="J82" s="85">
        <f>'[2]NEW GAA'!AJ83</f>
        <v>0</v>
      </c>
      <c r="K82" s="84">
        <f t="shared" si="11"/>
        <v>0</v>
      </c>
    </row>
    <row r="83" spans="1:11" ht="15" hidden="1" customHeight="1" x14ac:dyDescent="0.2">
      <c r="A83" s="13" t="s">
        <v>82</v>
      </c>
      <c r="B83" s="85">
        <f>'[2]NEW GAA'!H84</f>
        <v>0</v>
      </c>
      <c r="C83" s="85">
        <f>'[2]NEW GAA'!L84</f>
        <v>0</v>
      </c>
      <c r="D83" s="85">
        <f>'[2]NEW GAA'!O84</f>
        <v>0</v>
      </c>
      <c r="E83" s="84">
        <f>'[2]NEW GAA'!R84</f>
        <v>0</v>
      </c>
      <c r="F83" s="84">
        <f>'[2]NEW GAA'!V84</f>
        <v>0</v>
      </c>
      <c r="G83" s="84">
        <f>'[2]NEW GAA'!W84</f>
        <v>0</v>
      </c>
      <c r="H83" s="84">
        <f>'[2]NEW GAA'!Z84</f>
        <v>0</v>
      </c>
      <c r="I83" s="85"/>
      <c r="J83" s="85">
        <f>'[2]NEW GAA'!AJ84</f>
        <v>0</v>
      </c>
      <c r="K83" s="84">
        <f t="shared" si="11"/>
        <v>0</v>
      </c>
    </row>
    <row r="84" spans="1:11" ht="15" hidden="1" customHeight="1" x14ac:dyDescent="0.2">
      <c r="A84" s="13" t="s">
        <v>83</v>
      </c>
      <c r="B84" s="85">
        <f>'[2]NEW GAA'!H85</f>
        <v>0</v>
      </c>
      <c r="C84" s="85">
        <f>'[2]NEW GAA'!L85</f>
        <v>0</v>
      </c>
      <c r="D84" s="85">
        <f>'[2]NEW GAA'!O85</f>
        <v>0</v>
      </c>
      <c r="E84" s="84">
        <f>'[2]NEW GAA'!R85</f>
        <v>0</v>
      </c>
      <c r="F84" s="84">
        <f>'[2]NEW GAA'!V85</f>
        <v>0</v>
      </c>
      <c r="G84" s="84">
        <f>'[2]NEW GAA'!W85</f>
        <v>0</v>
      </c>
      <c r="H84" s="84">
        <f>'[2]NEW GAA'!Z85</f>
        <v>0</v>
      </c>
      <c r="I84" s="85"/>
      <c r="J84" s="85">
        <f>'[2]NEW GAA'!AJ85</f>
        <v>0</v>
      </c>
      <c r="K84" s="84">
        <f t="shared" si="11"/>
        <v>0</v>
      </c>
    </row>
    <row r="85" spans="1:11" ht="15" hidden="1" customHeight="1" x14ac:dyDescent="0.2">
      <c r="A85" s="13" t="s">
        <v>207</v>
      </c>
      <c r="B85" s="85">
        <f>'[2]NEW GAA'!H86</f>
        <v>0</v>
      </c>
      <c r="C85" s="85">
        <f>'[2]NEW GAA'!L86</f>
        <v>0</v>
      </c>
      <c r="D85" s="85">
        <f>'[2]NEW GAA'!O86</f>
        <v>0</v>
      </c>
      <c r="E85" s="84">
        <f>'[2]NEW GAA'!R86</f>
        <v>0</v>
      </c>
      <c r="F85" s="84">
        <f>'[2]NEW GAA'!V86</f>
        <v>0</v>
      </c>
      <c r="G85" s="84">
        <f>'[2]NEW GAA'!W86</f>
        <v>0</v>
      </c>
      <c r="H85" s="84">
        <f>'[2]NEW GAA'!Z86</f>
        <v>0</v>
      </c>
      <c r="I85" s="85"/>
      <c r="J85" s="85">
        <f>'[2]NEW GAA'!AJ86</f>
        <v>0</v>
      </c>
      <c r="K85" s="84">
        <f t="shared" si="11"/>
        <v>0</v>
      </c>
    </row>
    <row r="86" spans="1:11" ht="15" hidden="1" customHeight="1" x14ac:dyDescent="0.2">
      <c r="A86" s="13" t="s">
        <v>84</v>
      </c>
      <c r="B86" s="85">
        <f>'[2]NEW GAA'!H87</f>
        <v>0</v>
      </c>
      <c r="C86" s="85">
        <f>'[2]NEW GAA'!L87</f>
        <v>0</v>
      </c>
      <c r="D86" s="85">
        <f>'[2]NEW GAA'!O87</f>
        <v>0</v>
      </c>
      <c r="E86" s="84">
        <f>'[2]NEW GAA'!R87</f>
        <v>0</v>
      </c>
      <c r="F86" s="84">
        <f>'[2]NEW GAA'!V87</f>
        <v>0</v>
      </c>
      <c r="G86" s="84">
        <f>'[2]NEW GAA'!W87</f>
        <v>0</v>
      </c>
      <c r="H86" s="84">
        <f>'[2]NEW GAA'!Z87</f>
        <v>0</v>
      </c>
      <c r="I86" s="85"/>
      <c r="J86" s="85">
        <f>'[2]NEW GAA'!AJ87</f>
        <v>0</v>
      </c>
      <c r="K86" s="84">
        <f t="shared" si="11"/>
        <v>0</v>
      </c>
    </row>
    <row r="87" spans="1:11" ht="15" customHeight="1" x14ac:dyDescent="0.2">
      <c r="A87" s="13" t="s">
        <v>85</v>
      </c>
      <c r="B87" s="85">
        <f>'[2]NEW GAA'!H88</f>
        <v>0</v>
      </c>
      <c r="C87" s="85">
        <f>'[2]NEW GAA'!L88</f>
        <v>0</v>
      </c>
      <c r="D87" s="85">
        <f>'[2]NEW GAA'!O88</f>
        <v>0</v>
      </c>
      <c r="E87" s="84">
        <f>'[2]NEW GAA'!R88</f>
        <v>0</v>
      </c>
      <c r="F87" s="84">
        <f>'[2]NEW GAA'!V88</f>
        <v>0</v>
      </c>
      <c r="G87" s="84">
        <f>'[2]NEW GAA'!W88</f>
        <v>0</v>
      </c>
      <c r="H87" s="84">
        <f>'[2]NEW GAA'!Z88</f>
        <v>0</v>
      </c>
      <c r="I87" s="85"/>
      <c r="J87" s="85">
        <f>'[2]NEW GAA'!AJ88</f>
        <v>42</v>
      </c>
      <c r="K87" s="84">
        <f t="shared" si="11"/>
        <v>42</v>
      </c>
    </row>
    <row r="88" spans="1:11" ht="15" customHeight="1" x14ac:dyDescent="0.2">
      <c r="A88" s="341"/>
      <c r="B88" s="85"/>
      <c r="C88" s="85"/>
      <c r="D88" s="85"/>
      <c r="E88" s="84"/>
      <c r="F88" s="84"/>
      <c r="G88" s="84"/>
      <c r="H88" s="84"/>
      <c r="I88" s="85"/>
      <c r="J88" s="85"/>
      <c r="K88" s="84"/>
    </row>
    <row r="89" spans="1:11" ht="15" customHeight="1" x14ac:dyDescent="0.2">
      <c r="A89" s="120" t="s">
        <v>146</v>
      </c>
      <c r="B89" s="85">
        <f>'[2]NEW GAA'!H90</f>
        <v>5852962</v>
      </c>
      <c r="C89" s="85">
        <f>'[2]NEW GAA'!L90</f>
        <v>0</v>
      </c>
      <c r="D89" s="85">
        <f>'[2]NEW GAA'!O90</f>
        <v>0</v>
      </c>
      <c r="E89" s="84">
        <f>'[2]NEW GAA'!R90</f>
        <v>0</v>
      </c>
      <c r="F89" s="84">
        <f>'[2]NEW GAA'!V90</f>
        <v>0</v>
      </c>
      <c r="G89" s="84">
        <f>'[2]NEW GAA'!W90</f>
        <v>0</v>
      </c>
      <c r="H89" s="84">
        <f>'[2]NEW GAA'!Z90</f>
        <v>0</v>
      </c>
      <c r="I89" s="85">
        <f>'[2]NEW GAA'!AD90</f>
        <v>0</v>
      </c>
      <c r="J89" s="85">
        <f>'[2]NEW GAA'!AJ90</f>
        <v>0</v>
      </c>
      <c r="K89" s="84">
        <f>SUM(B89:J89)</f>
        <v>5852962</v>
      </c>
    </row>
    <row r="90" spans="1:11" ht="15" customHeight="1" x14ac:dyDescent="0.2">
      <c r="A90" s="342" t="s">
        <v>147</v>
      </c>
      <c r="B90" s="85">
        <f>SUM(B91:B92)</f>
        <v>0</v>
      </c>
      <c r="C90" s="85">
        <f>SUM(C91:C92)</f>
        <v>18214133</v>
      </c>
      <c r="D90" s="85">
        <f t="shared" ref="D90:J90" si="12">SUM(D91:D92)</f>
        <v>0</v>
      </c>
      <c r="E90" s="84">
        <f t="shared" si="12"/>
        <v>0</v>
      </c>
      <c r="F90" s="84">
        <f t="shared" si="12"/>
        <v>0</v>
      </c>
      <c r="G90" s="84">
        <f t="shared" si="12"/>
        <v>0</v>
      </c>
      <c r="H90" s="84">
        <f t="shared" si="12"/>
        <v>0</v>
      </c>
      <c r="I90" s="84">
        <f t="shared" si="12"/>
        <v>0</v>
      </c>
      <c r="J90" s="85">
        <f t="shared" si="12"/>
        <v>605</v>
      </c>
      <c r="K90" s="84">
        <f>SUM(K91:K92)</f>
        <v>18214738</v>
      </c>
    </row>
    <row r="91" spans="1:11" ht="15" hidden="1" customHeight="1" x14ac:dyDescent="0.2">
      <c r="A91" s="342" t="s">
        <v>148</v>
      </c>
      <c r="B91" s="85">
        <f>'[2]NEW GAA'!H92</f>
        <v>0</v>
      </c>
      <c r="C91" s="85">
        <f>'[2]NEW GAA'!L92</f>
        <v>18214133</v>
      </c>
      <c r="D91" s="85">
        <f>'[2]NEW GAA'!O92</f>
        <v>0</v>
      </c>
      <c r="E91" s="84">
        <f>'[2]NEW GAA'!R92</f>
        <v>0</v>
      </c>
      <c r="F91" s="84">
        <f>'[2]NEW GAA'!V92</f>
        <v>0</v>
      </c>
      <c r="G91" s="84">
        <f>'[2]NEW GAA'!W92</f>
        <v>0</v>
      </c>
      <c r="H91" s="84">
        <f>'[2]NEW GAA'!Z92</f>
        <v>0</v>
      </c>
      <c r="I91" s="85">
        <f>'[2]NEW GAA'!AD92</f>
        <v>0</v>
      </c>
      <c r="J91" s="85">
        <f>'[2]NEW GAA'!AJ92</f>
        <v>0</v>
      </c>
      <c r="K91" s="84">
        <f>SUM(B91:J91)</f>
        <v>18214133</v>
      </c>
    </row>
    <row r="92" spans="1:11" ht="15" hidden="1" customHeight="1" x14ac:dyDescent="0.2">
      <c r="A92" s="342" t="s">
        <v>149</v>
      </c>
      <c r="B92" s="85">
        <f>'[2]NEW GAA'!H93</f>
        <v>0</v>
      </c>
      <c r="C92" s="85">
        <f>'[2]NEW GAA'!L93</f>
        <v>0</v>
      </c>
      <c r="D92" s="85">
        <f>'[2]NEW GAA'!O93</f>
        <v>0</v>
      </c>
      <c r="E92" s="84">
        <f>'[2]NEW GAA'!R93</f>
        <v>0</v>
      </c>
      <c r="F92" s="84">
        <f>'[2]NEW GAA'!V93</f>
        <v>0</v>
      </c>
      <c r="G92" s="84">
        <f>'[2]NEW GAA'!W93</f>
        <v>0</v>
      </c>
      <c r="H92" s="84">
        <f>'[2]NEW GAA'!Z93</f>
        <v>0</v>
      </c>
      <c r="I92" s="85">
        <f>'[2]NEW GAA'!AD93</f>
        <v>0</v>
      </c>
      <c r="J92" s="85">
        <f>'[2]NEW GAA'!AJ93</f>
        <v>605</v>
      </c>
      <c r="K92" s="84">
        <f>SUM(B92:J92)</f>
        <v>605</v>
      </c>
    </row>
    <row r="93" spans="1:11" ht="15" hidden="1" customHeight="1" x14ac:dyDescent="0.2">
      <c r="A93" s="120" t="s">
        <v>150</v>
      </c>
      <c r="B93" s="85">
        <f>'[2]NEW GAA'!H94</f>
        <v>0</v>
      </c>
      <c r="C93" s="85">
        <f>'[2]NEW GAA'!L94</f>
        <v>0</v>
      </c>
      <c r="D93" s="85">
        <f>'[2]NEW GAA'!O94</f>
        <v>0</v>
      </c>
      <c r="E93" s="84">
        <f>'[2]NEW GAA'!R94</f>
        <v>0</v>
      </c>
      <c r="F93" s="84">
        <f>'[2]NEW GAA'!V94</f>
        <v>0</v>
      </c>
      <c r="G93" s="84">
        <f>'[2]NEW GAA'!W94</f>
        <v>0</v>
      </c>
      <c r="H93" s="84">
        <f>'[2]NEW GAA'!Z94</f>
        <v>0</v>
      </c>
      <c r="I93" s="85"/>
      <c r="J93" s="85">
        <f>'[2]NEW GAA'!AJ94</f>
        <v>0</v>
      </c>
      <c r="K93" s="84">
        <f>SUM(B93:J93)</f>
        <v>0</v>
      </c>
    </row>
    <row r="94" spans="1:11" ht="15" hidden="1" customHeight="1" x14ac:dyDescent="0.2">
      <c r="A94" s="341"/>
      <c r="B94" s="85"/>
      <c r="C94" s="85"/>
      <c r="D94" s="85"/>
      <c r="E94" s="84"/>
      <c r="F94" s="84"/>
      <c r="G94" s="84"/>
      <c r="H94" s="84"/>
      <c r="I94" s="85"/>
      <c r="J94" s="85"/>
      <c r="K94" s="84"/>
    </row>
    <row r="95" spans="1:11" ht="18.75" customHeight="1" thickBot="1" x14ac:dyDescent="0.25">
      <c r="A95" s="363" t="s">
        <v>13</v>
      </c>
      <c r="B95" s="347">
        <f t="shared" ref="B95:K95" si="13">SUM(B6:B12)+SUM(B15:B20)+SUM(B23:B25)+SUM(B28:B29)+SUM(B32:B48)+B90+B94+B89+B93</f>
        <v>5852962</v>
      </c>
      <c r="C95" s="347">
        <f t="shared" si="13"/>
        <v>18216251</v>
      </c>
      <c r="D95" s="347">
        <f t="shared" si="13"/>
        <v>0</v>
      </c>
      <c r="E95" s="347">
        <f t="shared" si="13"/>
        <v>49618</v>
      </c>
      <c r="F95" s="347">
        <f t="shared" si="13"/>
        <v>0</v>
      </c>
      <c r="G95" s="347">
        <f t="shared" si="13"/>
        <v>0</v>
      </c>
      <c r="H95" s="347">
        <f t="shared" si="13"/>
        <v>34192</v>
      </c>
      <c r="I95" s="347">
        <f t="shared" si="13"/>
        <v>0</v>
      </c>
      <c r="J95" s="347">
        <f t="shared" si="13"/>
        <v>18027142</v>
      </c>
      <c r="K95" s="347">
        <f t="shared" si="13"/>
        <v>42180165</v>
      </c>
    </row>
    <row r="96" spans="1:11" ht="13.5" thickTop="1" x14ac:dyDescent="0.2"/>
  </sheetData>
  <printOptions gridLines="1"/>
  <pageMargins left="1.18" right="0.21" top="0.87" bottom="0.28000000000000003" header="0.19" footer="0.2"/>
  <pageSetup paperSize="9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9"/>
  <sheetViews>
    <sheetView zoomScale="148" zoomScaleNormal="148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1" sqref="K1"/>
    </sheetView>
  </sheetViews>
  <sheetFormatPr defaultRowHeight="12" customHeight="1" x14ac:dyDescent="0.2"/>
  <cols>
    <col min="1" max="1" width="14.140625" style="293" customWidth="1"/>
    <col min="2" max="2" width="10.42578125" style="293" customWidth="1"/>
    <col min="3" max="3" width="9.5703125" style="293" customWidth="1"/>
    <col min="4" max="4" width="8.85546875" style="293" customWidth="1"/>
    <col min="5" max="5" width="10.42578125" style="293" customWidth="1"/>
    <col min="6" max="6" width="8.42578125" style="293" customWidth="1"/>
    <col min="7" max="7" width="8.7109375" style="293" hidden="1" customWidth="1"/>
    <col min="8" max="8" width="8.5703125" style="293" hidden="1" customWidth="1"/>
    <col min="9" max="9" width="9.42578125" style="293" hidden="1" customWidth="1"/>
    <col min="10" max="10" width="8.28515625" style="293" hidden="1" customWidth="1"/>
    <col min="11" max="11" width="10.7109375" style="293" customWidth="1"/>
    <col min="12" max="12" width="10.28515625" style="293" customWidth="1"/>
    <col min="13" max="13" width="9.85546875" style="293" customWidth="1"/>
    <col min="14" max="16384" width="9.140625" style="41"/>
  </cols>
  <sheetData>
    <row r="1" spans="1:13" s="350" customFormat="1" ht="12" customHeight="1" x14ac:dyDescent="0.2">
      <c r="A1" s="318" t="str">
        <f>[2]SUM!A1</f>
        <v>CY 2016 ALLOTMENT RELEASES</v>
      </c>
      <c r="B1" s="318"/>
      <c r="C1" s="318"/>
      <c r="M1" s="351"/>
    </row>
    <row r="2" spans="1:13" s="350" customFormat="1" ht="12" customHeight="1" x14ac:dyDescent="0.2">
      <c r="A2" s="352" t="s">
        <v>343</v>
      </c>
      <c r="B2" s="352"/>
      <c r="C2" s="352"/>
    </row>
    <row r="3" spans="1:13" s="350" customFormat="1" ht="12" customHeight="1" x14ac:dyDescent="0.2">
      <c r="A3" s="318" t="str">
        <f>[2]SUM!A3</f>
        <v>JANUARY 1-31, 2016</v>
      </c>
      <c r="B3" s="318"/>
      <c r="C3" s="318"/>
      <c r="D3" s="37"/>
    </row>
    <row r="4" spans="1:13" s="350" customFormat="1" ht="12" customHeight="1" x14ac:dyDescent="0.2">
      <c r="A4" s="318" t="s">
        <v>0</v>
      </c>
      <c r="B4" s="318"/>
      <c r="C4" s="318"/>
    </row>
    <row r="5" spans="1:13" ht="61.5" customHeight="1" x14ac:dyDescent="0.2">
      <c r="A5" s="369" t="s">
        <v>1</v>
      </c>
      <c r="B5" s="369" t="s">
        <v>243</v>
      </c>
      <c r="C5" s="358" t="s">
        <v>140</v>
      </c>
      <c r="D5" s="360" t="s">
        <v>141</v>
      </c>
      <c r="E5" s="370" t="s">
        <v>224</v>
      </c>
      <c r="F5" s="358" t="s">
        <v>142</v>
      </c>
      <c r="G5" s="370" t="s">
        <v>244</v>
      </c>
      <c r="H5" s="358" t="s">
        <v>245</v>
      </c>
      <c r="I5" s="370" t="s">
        <v>144</v>
      </c>
      <c r="J5" s="357" t="s">
        <v>222</v>
      </c>
      <c r="K5" s="357" t="s">
        <v>238</v>
      </c>
      <c r="L5" s="360" t="s">
        <v>246</v>
      </c>
      <c r="M5" s="360" t="s">
        <v>247</v>
      </c>
    </row>
    <row r="6" spans="1:13" ht="20.100000000000001" hidden="1" customHeight="1" x14ac:dyDescent="0.2">
      <c r="A6" s="330" t="s">
        <v>101</v>
      </c>
      <c r="B6" s="90">
        <f>'[2]CONT-RA10651'!B7</f>
        <v>0</v>
      </c>
      <c r="C6" s="293">
        <f>'[2]CONT-RA10651'!E7</f>
        <v>0</v>
      </c>
      <c r="D6" s="293">
        <f>'[2]CONT-RA10651'!H7</f>
        <v>0</v>
      </c>
      <c r="E6" s="293">
        <f>'[2]CONT-RA10651'!K7</f>
        <v>0</v>
      </c>
      <c r="F6" s="293">
        <f>'[2]CONT-RA10651'!N7</f>
        <v>0</v>
      </c>
      <c r="G6" s="293">
        <f>'[2]CONT-RA10651'!O7</f>
        <v>0</v>
      </c>
      <c r="H6" s="293">
        <f>'[2]CONT-RA10651'!R7</f>
        <v>0</v>
      </c>
      <c r="I6" s="293">
        <f>'[2]CONT-RA10651'!S7</f>
        <v>0</v>
      </c>
      <c r="K6" s="293">
        <f>'[2]CONT-RA10651'!AA7</f>
        <v>0</v>
      </c>
      <c r="L6" s="293">
        <f t="shared" ref="L6:L11" si="0">SUM(C6:K6)</f>
        <v>0</v>
      </c>
      <c r="M6" s="293">
        <f t="shared" ref="M6:M46" si="1">L6+B6</f>
        <v>0</v>
      </c>
    </row>
    <row r="7" spans="1:13" ht="20.100000000000001" hidden="1" customHeight="1" x14ac:dyDescent="0.2">
      <c r="A7" s="26" t="s">
        <v>102</v>
      </c>
      <c r="B7" s="90">
        <f>'[2]CONT-RA10651'!B8</f>
        <v>0</v>
      </c>
      <c r="C7" s="293">
        <f>'[2]CONT-RA10651'!E8</f>
        <v>0</v>
      </c>
      <c r="D7" s="293">
        <f>'[2]CONT-RA10651'!H8</f>
        <v>0</v>
      </c>
      <c r="E7" s="293">
        <f>'[2]CONT-RA10651'!K8</f>
        <v>0</v>
      </c>
      <c r="F7" s="293">
        <f>'[2]CONT-RA10651'!N8</f>
        <v>0</v>
      </c>
      <c r="G7" s="293">
        <f>'[2]CONT-RA10651'!O8</f>
        <v>0</v>
      </c>
      <c r="H7" s="293">
        <f>'[2]CONT-RA10651'!R8</f>
        <v>0</v>
      </c>
      <c r="I7" s="293">
        <f>'[2]CONT-RA10651'!S8</f>
        <v>0</v>
      </c>
      <c r="K7" s="293">
        <f>'[2]CONT-RA10651'!AA8</f>
        <v>0</v>
      </c>
      <c r="L7" s="293">
        <f t="shared" si="0"/>
        <v>0</v>
      </c>
      <c r="M7" s="293">
        <f t="shared" si="1"/>
        <v>0</v>
      </c>
    </row>
    <row r="8" spans="1:13" ht="20.100000000000001" hidden="1" customHeight="1" x14ac:dyDescent="0.2">
      <c r="A8" s="26" t="s">
        <v>103</v>
      </c>
      <c r="B8" s="90">
        <f>'[2]CONT-RA10651'!B9</f>
        <v>0</v>
      </c>
      <c r="C8" s="293">
        <f>'[2]CONT-RA10651'!E9</f>
        <v>0</v>
      </c>
      <c r="D8" s="293">
        <f>'[2]CONT-RA10651'!H9</f>
        <v>0</v>
      </c>
      <c r="E8" s="293">
        <f>'[2]CONT-RA10651'!K9</f>
        <v>0</v>
      </c>
      <c r="F8" s="293">
        <f>'[2]CONT-RA10651'!N9</f>
        <v>0</v>
      </c>
      <c r="G8" s="293">
        <f>'[2]CONT-RA10651'!O9</f>
        <v>0</v>
      </c>
      <c r="H8" s="293">
        <f>'[2]CONT-RA10651'!R9</f>
        <v>0</v>
      </c>
      <c r="I8" s="293">
        <f>'[2]CONT-RA10651'!S9</f>
        <v>0</v>
      </c>
      <c r="K8" s="293">
        <f>'[2]CONT-RA10651'!AA9</f>
        <v>0</v>
      </c>
      <c r="L8" s="293">
        <f t="shared" si="0"/>
        <v>0</v>
      </c>
      <c r="M8" s="293">
        <f t="shared" si="1"/>
        <v>0</v>
      </c>
    </row>
    <row r="9" spans="1:13" ht="20.100000000000001" hidden="1" customHeight="1" x14ac:dyDescent="0.2">
      <c r="A9" s="26" t="s">
        <v>104</v>
      </c>
      <c r="B9" s="90">
        <f>'[2]CONT-RA10651'!B10</f>
        <v>0</v>
      </c>
      <c r="C9" s="293">
        <f>'[2]CONT-RA10651'!E10</f>
        <v>0</v>
      </c>
      <c r="D9" s="293">
        <f>'[2]CONT-RA10651'!H10</f>
        <v>0</v>
      </c>
      <c r="E9" s="293">
        <f>'[2]CONT-RA10651'!K10</f>
        <v>0</v>
      </c>
      <c r="F9" s="293">
        <f>'[2]CONT-RA10651'!N10</f>
        <v>0</v>
      </c>
      <c r="G9" s="293">
        <f>'[2]CONT-RA10651'!O10</f>
        <v>0</v>
      </c>
      <c r="H9" s="293">
        <f>'[2]CONT-RA10651'!R10</f>
        <v>0</v>
      </c>
      <c r="I9" s="293">
        <f>'[2]CONT-RA10651'!S10</f>
        <v>0</v>
      </c>
      <c r="K9" s="293">
        <f>'[2]CONT-RA10651'!AA10</f>
        <v>0</v>
      </c>
      <c r="L9" s="293">
        <f t="shared" si="0"/>
        <v>0</v>
      </c>
      <c r="M9" s="293">
        <f t="shared" si="1"/>
        <v>0</v>
      </c>
    </row>
    <row r="10" spans="1:13" ht="20.100000000000001" hidden="1" customHeight="1" x14ac:dyDescent="0.2">
      <c r="A10" s="26" t="s">
        <v>105</v>
      </c>
      <c r="B10" s="90">
        <f>'[2]CONT-RA10651'!B11</f>
        <v>0</v>
      </c>
      <c r="C10" s="293">
        <f>'[2]CONT-RA10651'!E11</f>
        <v>0</v>
      </c>
      <c r="D10" s="293">
        <f>'[2]CONT-RA10651'!H11</f>
        <v>0</v>
      </c>
      <c r="E10" s="293">
        <f>'[2]CONT-RA10651'!K11</f>
        <v>0</v>
      </c>
      <c r="F10" s="293">
        <f>'[2]CONT-RA10651'!N11</f>
        <v>0</v>
      </c>
      <c r="G10" s="293">
        <f>'[2]CONT-RA10651'!O11</f>
        <v>0</v>
      </c>
      <c r="H10" s="293">
        <f>'[2]CONT-RA10651'!R11</f>
        <v>0</v>
      </c>
      <c r="I10" s="293">
        <f>'[2]CONT-RA10651'!S11</f>
        <v>0</v>
      </c>
      <c r="K10" s="293">
        <f>'[2]CONT-RA10651'!X11</f>
        <v>0</v>
      </c>
      <c r="L10" s="293">
        <f t="shared" si="0"/>
        <v>0</v>
      </c>
      <c r="M10" s="293">
        <f t="shared" si="1"/>
        <v>0</v>
      </c>
    </row>
    <row r="11" spans="1:13" ht="20.100000000000001" hidden="1" customHeight="1" x14ac:dyDescent="0.2">
      <c r="A11" s="26" t="s">
        <v>106</v>
      </c>
      <c r="B11" s="90">
        <f>'[2]CONT-RA10651'!B12</f>
        <v>0</v>
      </c>
      <c r="C11" s="293">
        <f>'[2]CONT-RA10651'!E12</f>
        <v>0</v>
      </c>
      <c r="D11" s="293">
        <f>'[2]CONT-RA10651'!H12</f>
        <v>0</v>
      </c>
      <c r="E11" s="293">
        <f>'[2]CONT-RA10651'!K12</f>
        <v>0</v>
      </c>
      <c r="F11" s="293">
        <f>'[2]CONT-RA10651'!N12</f>
        <v>0</v>
      </c>
      <c r="G11" s="293">
        <f>'[2]CONT-RA10651'!O12</f>
        <v>0</v>
      </c>
      <c r="H11" s="293">
        <f>'[2]CONT-RA10651'!R12</f>
        <v>0</v>
      </c>
      <c r="I11" s="293">
        <f>'[2]CONT-RA10651'!S12</f>
        <v>0</v>
      </c>
      <c r="K11" s="293">
        <f>'[2]CONT-RA10651'!AA12</f>
        <v>0</v>
      </c>
      <c r="L11" s="293">
        <f t="shared" si="0"/>
        <v>0</v>
      </c>
      <c r="M11" s="293">
        <f t="shared" si="1"/>
        <v>0</v>
      </c>
    </row>
    <row r="12" spans="1:13" ht="20.100000000000001" hidden="1" customHeight="1" x14ac:dyDescent="0.2">
      <c r="A12" s="120" t="s">
        <v>107</v>
      </c>
      <c r="B12" s="293">
        <f t="shared" ref="B12:K12" si="2">SUM(B13:B14)</f>
        <v>0</v>
      </c>
      <c r="C12" s="293">
        <f t="shared" si="2"/>
        <v>0</v>
      </c>
      <c r="D12" s="293">
        <f t="shared" si="2"/>
        <v>0</v>
      </c>
      <c r="E12" s="293">
        <f t="shared" si="2"/>
        <v>0</v>
      </c>
      <c r="F12" s="293">
        <f t="shared" si="2"/>
        <v>0</v>
      </c>
      <c r="G12" s="293">
        <f t="shared" si="2"/>
        <v>0</v>
      </c>
      <c r="H12" s="293">
        <f t="shared" si="2"/>
        <v>0</v>
      </c>
      <c r="I12" s="293">
        <f t="shared" si="2"/>
        <v>0</v>
      </c>
      <c r="K12" s="293">
        <f t="shared" si="2"/>
        <v>0</v>
      </c>
      <c r="L12" s="293">
        <f>SUM(L13:L14)</f>
        <v>0</v>
      </c>
      <c r="M12" s="293">
        <f t="shared" si="1"/>
        <v>0</v>
      </c>
    </row>
    <row r="13" spans="1:13" ht="20.100000000000001" hidden="1" customHeight="1" x14ac:dyDescent="0.2">
      <c r="A13" s="120" t="s">
        <v>108</v>
      </c>
      <c r="B13" s="90">
        <f>'[2]CONT-RA10651'!B14</f>
        <v>0</v>
      </c>
      <c r="C13" s="293">
        <f>'[2]CONT-RA10651'!E14</f>
        <v>0</v>
      </c>
      <c r="D13" s="293">
        <f>'[2]CONT-RA10651'!H14</f>
        <v>0</v>
      </c>
      <c r="E13" s="293">
        <f>'[2]CONT-RA10651'!K14</f>
        <v>0</v>
      </c>
      <c r="F13" s="293">
        <f>'[2]CONT-RA10651'!N14</f>
        <v>0</v>
      </c>
      <c r="G13" s="293">
        <f>'[2]CONT-RA10651'!O14</f>
        <v>0</v>
      </c>
      <c r="H13" s="293">
        <f>'[2]CONT-RA10651'!R14</f>
        <v>0</v>
      </c>
      <c r="I13" s="293">
        <f>'[2]CONT-RA10651'!S14</f>
        <v>0</v>
      </c>
      <c r="K13" s="293">
        <f>'[2]CONT-RA10651'!AA14</f>
        <v>0</v>
      </c>
      <c r="L13" s="293">
        <f t="shared" ref="L13:L19" si="3">SUM(C13:K13)</f>
        <v>0</v>
      </c>
      <c r="M13" s="293">
        <f t="shared" si="1"/>
        <v>0</v>
      </c>
    </row>
    <row r="14" spans="1:13" ht="20.100000000000001" hidden="1" customHeight="1" x14ac:dyDescent="0.2">
      <c r="A14" s="120" t="s">
        <v>109</v>
      </c>
      <c r="B14" s="90">
        <f>'[2]CONT-RA10651'!B15</f>
        <v>0</v>
      </c>
      <c r="C14" s="293">
        <f>'[2]CONT-RA10651'!E15</f>
        <v>0</v>
      </c>
      <c r="D14" s="293">
        <f>'[2]CONT-RA10651'!H15</f>
        <v>0</v>
      </c>
      <c r="E14" s="293">
        <f>'[2]CONT-RA10651'!K15</f>
        <v>0</v>
      </c>
      <c r="F14" s="293">
        <f>'[2]CONT-RA10651'!N15</f>
        <v>0</v>
      </c>
      <c r="G14" s="293">
        <f>'[2]CONT-RA10651'!O15</f>
        <v>0</v>
      </c>
      <c r="H14" s="293">
        <f>'[2]CONT-RA10651'!R15</f>
        <v>0</v>
      </c>
      <c r="I14" s="293">
        <f>'[2]CONT-RA10651'!S15</f>
        <v>0</v>
      </c>
      <c r="K14" s="293">
        <f>'[2]CONT-RA10651'!AA15</f>
        <v>0</v>
      </c>
      <c r="L14" s="293">
        <f t="shared" si="3"/>
        <v>0</v>
      </c>
      <c r="M14" s="293">
        <f t="shared" si="1"/>
        <v>0</v>
      </c>
    </row>
    <row r="15" spans="1:13" ht="20.100000000000001" hidden="1" customHeight="1" x14ac:dyDescent="0.2">
      <c r="A15" s="120" t="s">
        <v>110</v>
      </c>
      <c r="B15" s="90">
        <f>'[2]CONT-RA10651'!B16</f>
        <v>0</v>
      </c>
      <c r="C15" s="293">
        <f>'[2]CONT-RA10651'!E16</f>
        <v>0</v>
      </c>
      <c r="D15" s="293">
        <f>'[2]CONT-RA10651'!H16</f>
        <v>0</v>
      </c>
      <c r="E15" s="293">
        <f>'[2]CONT-RA10651'!K16</f>
        <v>0</v>
      </c>
      <c r="F15" s="293">
        <f>'[2]CONT-RA10651'!N16</f>
        <v>0</v>
      </c>
      <c r="G15" s="293">
        <f>'[2]CONT-RA10651'!O16</f>
        <v>0</v>
      </c>
      <c r="H15" s="293">
        <f>'[2]CONT-RA10651'!R16</f>
        <v>0</v>
      </c>
      <c r="I15" s="293">
        <f>'[2]CONT-RA10651'!S16</f>
        <v>0</v>
      </c>
      <c r="K15" s="293">
        <f>'[2]CONT-RA10651'!X16</f>
        <v>0</v>
      </c>
      <c r="L15" s="293">
        <f t="shared" si="3"/>
        <v>0</v>
      </c>
      <c r="M15" s="293">
        <f t="shared" si="1"/>
        <v>0</v>
      </c>
    </row>
    <row r="16" spans="1:13" ht="20.100000000000001" hidden="1" customHeight="1" x14ac:dyDescent="0.2">
      <c r="A16" s="120" t="s">
        <v>111</v>
      </c>
      <c r="B16" s="90">
        <f>'[2]CONT-RA10651'!B17</f>
        <v>0</v>
      </c>
      <c r="C16" s="293">
        <f>'[2]CONT-RA10651'!E17</f>
        <v>0</v>
      </c>
      <c r="D16" s="293">
        <f>'[2]CONT-RA10651'!H17</f>
        <v>0</v>
      </c>
      <c r="E16" s="293">
        <f>'[2]CONT-RA10651'!K17</f>
        <v>0</v>
      </c>
      <c r="F16" s="293">
        <f>'[2]CONT-RA10651'!N17</f>
        <v>0</v>
      </c>
      <c r="G16" s="293">
        <f>'[2]CONT-RA10651'!O17</f>
        <v>0</v>
      </c>
      <c r="H16" s="293">
        <f>'[2]CONT-RA10651'!R17</f>
        <v>0</v>
      </c>
      <c r="I16" s="293">
        <f>'[2]CONT-RA10651'!S17</f>
        <v>0</v>
      </c>
      <c r="K16" s="293">
        <f>'[2]CONT-RA10651'!AA17</f>
        <v>0</v>
      </c>
      <c r="L16" s="293">
        <f t="shared" si="3"/>
        <v>0</v>
      </c>
      <c r="M16" s="293">
        <f t="shared" si="1"/>
        <v>0</v>
      </c>
    </row>
    <row r="17" spans="1:13" ht="20.100000000000001" hidden="1" customHeight="1" x14ac:dyDescent="0.2">
      <c r="A17" s="120" t="s">
        <v>112</v>
      </c>
      <c r="B17" s="90">
        <f>'[2]CONT-RA10651'!B18</f>
        <v>0</v>
      </c>
      <c r="C17" s="293">
        <f>'[2]CONT-RA10651'!E18</f>
        <v>0</v>
      </c>
      <c r="D17" s="293">
        <f>'[2]CONT-RA10651'!H18</f>
        <v>0</v>
      </c>
      <c r="E17" s="293">
        <f>'[2]CONT-RA10651'!K18</f>
        <v>0</v>
      </c>
      <c r="F17" s="293">
        <f>'[2]CONT-RA10651'!N18</f>
        <v>0</v>
      </c>
      <c r="G17" s="293">
        <f>'[2]CONT-RA10651'!O18</f>
        <v>0</v>
      </c>
      <c r="H17" s="293">
        <f>'[2]CONT-RA10651'!R18</f>
        <v>0</v>
      </c>
      <c r="I17" s="293">
        <f>'[2]CONT-RA10651'!S18</f>
        <v>0</v>
      </c>
      <c r="K17" s="293">
        <f>'[2]CONT-RA10651'!X18</f>
        <v>0</v>
      </c>
      <c r="L17" s="293">
        <f t="shared" si="3"/>
        <v>0</v>
      </c>
      <c r="M17" s="293">
        <f t="shared" si="1"/>
        <v>0</v>
      </c>
    </row>
    <row r="18" spans="1:13" ht="20.100000000000001" hidden="1" customHeight="1" x14ac:dyDescent="0.2">
      <c r="A18" s="120" t="s">
        <v>113</v>
      </c>
      <c r="B18" s="90">
        <f>'[2]CONT-RA10651'!B19</f>
        <v>0</v>
      </c>
      <c r="C18" s="293">
        <f>'[2]CONT-RA10651'!E19</f>
        <v>0</v>
      </c>
      <c r="D18" s="293">
        <f>'[2]CONT-RA10651'!H19</f>
        <v>0</v>
      </c>
      <c r="E18" s="293">
        <f>'[2]CONT-RA10651'!K19</f>
        <v>0</v>
      </c>
      <c r="F18" s="293">
        <f>'[2]CONT-RA10651'!N19</f>
        <v>0</v>
      </c>
      <c r="G18" s="293">
        <f>'[2]CONT-RA10651'!O19</f>
        <v>0</v>
      </c>
      <c r="H18" s="293">
        <f>'[2]CONT-RA10651'!R19</f>
        <v>0</v>
      </c>
      <c r="I18" s="293">
        <f>'[2]CONT-RA10651'!S19</f>
        <v>0</v>
      </c>
      <c r="K18" s="293">
        <f>'[2]CONT-RA10651'!AA19</f>
        <v>0</v>
      </c>
      <c r="L18" s="293">
        <f t="shared" si="3"/>
        <v>0</v>
      </c>
      <c r="M18" s="293">
        <f t="shared" si="1"/>
        <v>0</v>
      </c>
    </row>
    <row r="19" spans="1:13" ht="18.75" customHeight="1" x14ac:dyDescent="0.2">
      <c r="A19" s="120" t="s">
        <v>114</v>
      </c>
      <c r="B19" s="90">
        <f>'[2]CONT-RA10651'!B20</f>
        <v>0</v>
      </c>
      <c r="C19" s="293">
        <f>'[2]CONT-RA10651'!E20</f>
        <v>0</v>
      </c>
      <c r="D19" s="293">
        <f>'[2]CONT-RA10651'!H20</f>
        <v>0</v>
      </c>
      <c r="E19" s="293">
        <f>'[2]CONT-RA10651'!K20</f>
        <v>0</v>
      </c>
      <c r="F19" s="293">
        <f>'[2]CONT-RA10651'!N20</f>
        <v>4712</v>
      </c>
      <c r="G19" s="293">
        <f>'[2]CONT-RA10651'!O20</f>
        <v>0</v>
      </c>
      <c r="H19" s="293">
        <f>'[2]CONT-RA10651'!R20</f>
        <v>0</v>
      </c>
      <c r="I19" s="293">
        <f>'[2]CONT-RA10651'!S20</f>
        <v>0</v>
      </c>
      <c r="K19" s="293">
        <f>'[2]CONT-RA10651'!AA20</f>
        <v>0</v>
      </c>
      <c r="L19" s="293">
        <f t="shared" si="3"/>
        <v>4712</v>
      </c>
      <c r="M19" s="293">
        <f t="shared" si="1"/>
        <v>4712</v>
      </c>
    </row>
    <row r="20" spans="1:13" ht="20.100000000000001" hidden="1" customHeight="1" x14ac:dyDescent="0.2">
      <c r="A20" s="120" t="s">
        <v>115</v>
      </c>
      <c r="B20" s="293">
        <f t="shared" ref="B20:K20" si="4">+B21+B22</f>
        <v>0</v>
      </c>
      <c r="C20" s="293">
        <f t="shared" si="4"/>
        <v>0</v>
      </c>
      <c r="D20" s="293">
        <f t="shared" si="4"/>
        <v>0</v>
      </c>
      <c r="E20" s="293">
        <f t="shared" si="4"/>
        <v>0</v>
      </c>
      <c r="F20" s="293">
        <f t="shared" si="4"/>
        <v>0</v>
      </c>
      <c r="G20" s="293">
        <f t="shared" si="4"/>
        <v>0</v>
      </c>
      <c r="H20" s="293">
        <f t="shared" si="4"/>
        <v>0</v>
      </c>
      <c r="I20" s="293">
        <f t="shared" si="4"/>
        <v>0</v>
      </c>
      <c r="K20" s="293">
        <f t="shared" si="4"/>
        <v>0</v>
      </c>
      <c r="L20" s="293">
        <f>+L21+L22</f>
        <v>0</v>
      </c>
      <c r="M20" s="293">
        <f t="shared" si="1"/>
        <v>0</v>
      </c>
    </row>
    <row r="21" spans="1:13" ht="20.100000000000001" hidden="1" customHeight="1" x14ac:dyDescent="0.2">
      <c r="A21" s="120" t="s">
        <v>108</v>
      </c>
      <c r="B21" s="90">
        <f>'[2]CONT-RA10651'!B22</f>
        <v>0</v>
      </c>
      <c r="C21" s="293">
        <f>'[2]CONT-RA10651'!E22</f>
        <v>0</v>
      </c>
      <c r="D21" s="293">
        <f>'[2]CONT-RA10651'!H22</f>
        <v>0</v>
      </c>
      <c r="E21" s="293">
        <f>'[2]CONT-RA10651'!K22</f>
        <v>0</v>
      </c>
      <c r="F21" s="293">
        <f>'[2]CONT-RA10651'!N22</f>
        <v>0</v>
      </c>
      <c r="G21" s="293">
        <f>'[2]CONT-RA10651'!O22</f>
        <v>0</v>
      </c>
      <c r="H21" s="293">
        <f>'[2]CONT-RA10651'!R22</f>
        <v>0</v>
      </c>
      <c r="I21" s="293">
        <f>'[2]CONT-RA10651'!S22</f>
        <v>0</v>
      </c>
      <c r="K21" s="293">
        <f>'[2]CONT-RA10651'!AA22</f>
        <v>0</v>
      </c>
      <c r="L21" s="293">
        <f>SUM(C21:K21)</f>
        <v>0</v>
      </c>
      <c r="M21" s="293">
        <f t="shared" si="1"/>
        <v>0</v>
      </c>
    </row>
    <row r="22" spans="1:13" ht="20.100000000000001" hidden="1" customHeight="1" x14ac:dyDescent="0.2">
      <c r="A22" s="120" t="s">
        <v>109</v>
      </c>
      <c r="B22" s="90">
        <f>'[2]CONT-RA10651'!B23</f>
        <v>0</v>
      </c>
      <c r="C22" s="293">
        <f>'[2]CONT-RA10651'!E23</f>
        <v>0</v>
      </c>
      <c r="D22" s="293">
        <f>'[2]CONT-RA10651'!H23</f>
        <v>0</v>
      </c>
      <c r="E22" s="293">
        <f>'[2]CONT-RA10651'!K23</f>
        <v>0</v>
      </c>
      <c r="F22" s="293">
        <f>'[2]CONT-RA10651'!N23</f>
        <v>0</v>
      </c>
      <c r="G22" s="293">
        <f>'[2]CONT-RA10651'!O23</f>
        <v>0</v>
      </c>
      <c r="H22" s="293">
        <f>'[2]CONT-RA10651'!R23</f>
        <v>0</v>
      </c>
      <c r="I22" s="293">
        <f>'[2]CONT-RA10651'!S23</f>
        <v>0</v>
      </c>
      <c r="K22" s="293">
        <f>'[2]CONT-RA10651'!AA23</f>
        <v>0</v>
      </c>
      <c r="L22" s="293">
        <f>SUM(C22:K22)</f>
        <v>0</v>
      </c>
      <c r="M22" s="293">
        <f t="shared" si="1"/>
        <v>0</v>
      </c>
    </row>
    <row r="23" spans="1:13" ht="20.100000000000001" hidden="1" customHeight="1" x14ac:dyDescent="0.2">
      <c r="A23" s="120" t="s">
        <v>116</v>
      </c>
      <c r="B23" s="90">
        <f>'[2]CONT-RA10651'!B24</f>
        <v>0</v>
      </c>
      <c r="C23" s="293">
        <f>'[2]CONT-RA10651'!E24</f>
        <v>0</v>
      </c>
      <c r="D23" s="293">
        <f>'[2]CONT-RA10651'!H24</f>
        <v>0</v>
      </c>
      <c r="E23" s="293">
        <f>'[2]CONT-RA10651'!K24</f>
        <v>0</v>
      </c>
      <c r="F23" s="293">
        <f>'[2]CONT-RA10651'!N24</f>
        <v>0</v>
      </c>
      <c r="G23" s="293">
        <f>'[2]CONT-RA10651'!O24</f>
        <v>0</v>
      </c>
      <c r="H23" s="293">
        <f>'[2]CONT-RA10651'!R24</f>
        <v>0</v>
      </c>
      <c r="I23" s="293">
        <f>'[2]CONT-RA10651'!S24</f>
        <v>0</v>
      </c>
      <c r="K23" s="293">
        <f>'[2]CONT-RA10651'!AA24</f>
        <v>0</v>
      </c>
      <c r="L23" s="293">
        <f>SUM(C23:K23)</f>
        <v>0</v>
      </c>
      <c r="M23" s="293">
        <f t="shared" si="1"/>
        <v>0</v>
      </c>
    </row>
    <row r="24" spans="1:13" ht="20.100000000000001" customHeight="1" x14ac:dyDescent="0.2">
      <c r="A24" s="120" t="s">
        <v>117</v>
      </c>
      <c r="B24" s="90">
        <f>'[2]CONT-RA10651'!B25</f>
        <v>0</v>
      </c>
      <c r="C24" s="293">
        <f>'[2]CONT-RA10651'!E25</f>
        <v>0</v>
      </c>
      <c r="D24" s="293">
        <f>'[2]CONT-RA10651'!H25</f>
        <v>0</v>
      </c>
      <c r="E24" s="293">
        <f>'[2]CONT-RA10651'!K25</f>
        <v>0</v>
      </c>
      <c r="F24" s="293">
        <f>'[2]CONT-RA10651'!N25</f>
        <v>11946</v>
      </c>
      <c r="G24" s="293">
        <f>'[2]CONT-RA10651'!O25</f>
        <v>0</v>
      </c>
      <c r="H24" s="293">
        <f>'[2]CONT-RA10651'!R25</f>
        <v>0</v>
      </c>
      <c r="I24" s="293">
        <f>'[2]CONT-RA10651'!S25</f>
        <v>0</v>
      </c>
      <c r="K24" s="293">
        <f>'[2]CONT-RA10651'!AA25</f>
        <v>0</v>
      </c>
      <c r="L24" s="293">
        <f>SUM(C24:K24)</f>
        <v>11946</v>
      </c>
      <c r="M24" s="293">
        <f t="shared" si="1"/>
        <v>11946</v>
      </c>
    </row>
    <row r="25" spans="1:13" ht="20.100000000000001" hidden="1" customHeight="1" x14ac:dyDescent="0.2">
      <c r="A25" s="120" t="s">
        <v>118</v>
      </c>
      <c r="B25" s="293">
        <f t="shared" ref="B25:H25" si="5">+B26+B27</f>
        <v>0</v>
      </c>
      <c r="C25" s="293">
        <f t="shared" si="5"/>
        <v>0</v>
      </c>
      <c r="D25" s="293">
        <f t="shared" si="5"/>
        <v>0</v>
      </c>
      <c r="E25" s="293">
        <f t="shared" si="5"/>
        <v>0</v>
      </c>
      <c r="F25" s="293">
        <f t="shared" si="5"/>
        <v>0</v>
      </c>
      <c r="G25" s="293">
        <f t="shared" si="5"/>
        <v>0</v>
      </c>
      <c r="H25" s="293">
        <f t="shared" si="5"/>
        <v>0</v>
      </c>
      <c r="I25" s="293">
        <f>+I26+I27</f>
        <v>0</v>
      </c>
      <c r="K25" s="293">
        <f>+K26+K27</f>
        <v>0</v>
      </c>
      <c r="L25" s="293">
        <f>+L26+L27</f>
        <v>0</v>
      </c>
      <c r="M25" s="293">
        <f t="shared" si="1"/>
        <v>0</v>
      </c>
    </row>
    <row r="26" spans="1:13" ht="20.100000000000001" hidden="1" customHeight="1" x14ac:dyDescent="0.2">
      <c r="A26" s="120" t="s">
        <v>108</v>
      </c>
      <c r="B26" s="90">
        <f>'[2]CONT-RA10651'!B27</f>
        <v>0</v>
      </c>
      <c r="C26" s="293">
        <f>'[2]CONT-RA10651'!E27</f>
        <v>0</v>
      </c>
      <c r="D26" s="293">
        <f>'[2]CONT-RA10651'!H27</f>
        <v>0</v>
      </c>
      <c r="E26" s="293">
        <f>'[2]CONT-RA10651'!K27</f>
        <v>0</v>
      </c>
      <c r="F26" s="293">
        <f>'[2]CONT-RA10651'!N27</f>
        <v>0</v>
      </c>
      <c r="G26" s="293">
        <f>'[2]CONT-RA10651'!O27</f>
        <v>0</v>
      </c>
      <c r="H26" s="293">
        <f>'[2]CONT-RA10651'!R27</f>
        <v>0</v>
      </c>
      <c r="I26" s="293">
        <f>'[2]CONT-RA10651'!S27</f>
        <v>0</v>
      </c>
      <c r="K26" s="293">
        <f>'[2]CONT-RA10651'!AA27</f>
        <v>0</v>
      </c>
      <c r="L26" s="293">
        <f>SUM(C26:K26)</f>
        <v>0</v>
      </c>
      <c r="M26" s="293">
        <f t="shared" si="1"/>
        <v>0</v>
      </c>
    </row>
    <row r="27" spans="1:13" ht="20.100000000000001" hidden="1" customHeight="1" x14ac:dyDescent="0.2">
      <c r="A27" s="120" t="s">
        <v>109</v>
      </c>
      <c r="B27" s="90">
        <f>'[2]CONT-RA10651'!B28</f>
        <v>0</v>
      </c>
      <c r="C27" s="293">
        <f>'[2]CONT-RA10651'!E28</f>
        <v>0</v>
      </c>
      <c r="D27" s="293">
        <f>'[2]CONT-RA10651'!H28</f>
        <v>0</v>
      </c>
      <c r="E27" s="293">
        <f>'[2]CONT-RA10651'!K28</f>
        <v>0</v>
      </c>
      <c r="F27" s="293">
        <f>'[2]CONT-RA10651'!N28</f>
        <v>0</v>
      </c>
      <c r="G27" s="293">
        <f>'[2]CONT-RA10651'!O28</f>
        <v>0</v>
      </c>
      <c r="H27" s="293">
        <f>'[2]CONT-RA10651'!R28</f>
        <v>0</v>
      </c>
      <c r="I27" s="293">
        <f>'[2]CONT-RA10651'!S28</f>
        <v>0</v>
      </c>
      <c r="K27" s="293">
        <f>'[2]CONT-RA10651'!AA28</f>
        <v>0</v>
      </c>
      <c r="L27" s="293">
        <f>SUM(C27:K27)</f>
        <v>0</v>
      </c>
      <c r="M27" s="293">
        <f t="shared" si="1"/>
        <v>0</v>
      </c>
    </row>
    <row r="28" spans="1:13" ht="20.100000000000001" customHeight="1" x14ac:dyDescent="0.2">
      <c r="A28" s="120" t="s">
        <v>119</v>
      </c>
      <c r="B28" s="90">
        <f>'[2]CONT-RA10651'!B29</f>
        <v>864320</v>
      </c>
      <c r="C28" s="293">
        <f>'[2]CONT-RA10651'!E29</f>
        <v>0</v>
      </c>
      <c r="D28" s="293">
        <f>'[2]CONT-RA10651'!H29</f>
        <v>0</v>
      </c>
      <c r="E28" s="293">
        <f>'[2]CONT-RA10651'!K29</f>
        <v>0</v>
      </c>
      <c r="F28" s="293">
        <f>'[2]CONT-RA10651'!N29</f>
        <v>35210</v>
      </c>
      <c r="G28" s="293">
        <f>'[2]CONT-RA10651'!O29</f>
        <v>0</v>
      </c>
      <c r="H28" s="293">
        <f>'[2]CONT-RA10651'!R29</f>
        <v>0</v>
      </c>
      <c r="I28" s="293">
        <f>'[2]CONT-RA10651'!S29</f>
        <v>0</v>
      </c>
      <c r="K28" s="293">
        <f>'[2]CONT-RA10651'!AA29</f>
        <v>0</v>
      </c>
      <c r="L28" s="293">
        <f>SUM(C28:K28)</f>
        <v>35210</v>
      </c>
      <c r="M28" s="293">
        <f t="shared" si="1"/>
        <v>899530</v>
      </c>
    </row>
    <row r="29" spans="1:13" ht="20.100000000000001" customHeight="1" x14ac:dyDescent="0.2">
      <c r="A29" s="120" t="s">
        <v>120</v>
      </c>
      <c r="B29" s="293">
        <f t="shared" ref="B29:L29" si="6">+B30+B31</f>
        <v>0</v>
      </c>
      <c r="C29" s="293">
        <f t="shared" si="6"/>
        <v>0</v>
      </c>
      <c r="D29" s="293">
        <f t="shared" si="6"/>
        <v>0</v>
      </c>
      <c r="E29" s="293">
        <f t="shared" si="6"/>
        <v>46447</v>
      </c>
      <c r="F29" s="293">
        <f t="shared" si="6"/>
        <v>0</v>
      </c>
      <c r="G29" s="293">
        <f t="shared" si="6"/>
        <v>0</v>
      </c>
      <c r="H29" s="293">
        <f t="shared" si="6"/>
        <v>0</v>
      </c>
      <c r="I29" s="293">
        <f t="shared" si="6"/>
        <v>0</v>
      </c>
      <c r="K29" s="293">
        <f t="shared" si="6"/>
        <v>20000</v>
      </c>
      <c r="L29" s="293">
        <f t="shared" si="6"/>
        <v>66447</v>
      </c>
      <c r="M29" s="293">
        <f t="shared" si="1"/>
        <v>66447</v>
      </c>
    </row>
    <row r="30" spans="1:13" ht="20.100000000000001" hidden="1" customHeight="1" x14ac:dyDescent="0.2">
      <c r="A30" s="120" t="s">
        <v>108</v>
      </c>
      <c r="B30" s="90">
        <f>'[2]CONT-RA10651'!B31</f>
        <v>0</v>
      </c>
      <c r="C30" s="293">
        <f>'[2]CONT-RA10651'!E31</f>
        <v>0</v>
      </c>
      <c r="D30" s="293">
        <f>'[2]CONT-RA10651'!H31</f>
        <v>0</v>
      </c>
      <c r="E30" s="293">
        <f>'[2]CONT-RA10651'!K31</f>
        <v>46447</v>
      </c>
      <c r="F30" s="293">
        <f>'[2]CONT-RA10651'!N31</f>
        <v>0</v>
      </c>
      <c r="G30" s="293">
        <f>'[2]CONT-RA10651'!O31</f>
        <v>0</v>
      </c>
      <c r="H30" s="293">
        <f>'[2]CONT-RA10651'!R31</f>
        <v>0</v>
      </c>
      <c r="I30" s="293">
        <f>'[2]CONT-RA10651'!S31</f>
        <v>0</v>
      </c>
      <c r="K30" s="293">
        <f>'[2]CONT-RA10651'!W31</f>
        <v>20000</v>
      </c>
      <c r="L30" s="293">
        <f t="shared" ref="L30:L46" si="7">SUM(C30:K30)</f>
        <v>66447</v>
      </c>
      <c r="M30" s="293">
        <f t="shared" si="1"/>
        <v>66447</v>
      </c>
    </row>
    <row r="31" spans="1:13" ht="20.100000000000001" hidden="1" customHeight="1" x14ac:dyDescent="0.2">
      <c r="A31" s="120" t="s">
        <v>109</v>
      </c>
      <c r="B31" s="90">
        <f>'[2]CONT-RA10651'!B32</f>
        <v>0</v>
      </c>
      <c r="C31" s="293">
        <f>'[2]CONT-RA10651'!E32</f>
        <v>0</v>
      </c>
      <c r="D31" s="293">
        <f>'[2]CONT-RA10651'!H32</f>
        <v>0</v>
      </c>
      <c r="E31" s="293">
        <f>'[2]CONT-RA10651'!K32</f>
        <v>0</v>
      </c>
      <c r="F31" s="293">
        <f>'[2]CONT-RA10651'!N32</f>
        <v>0</v>
      </c>
      <c r="G31" s="293">
        <f>'[2]CONT-RA10651'!O32</f>
        <v>0</v>
      </c>
      <c r="H31" s="293">
        <f>'[2]CONT-RA10651'!R32</f>
        <v>0</v>
      </c>
      <c r="I31" s="293">
        <f>'[2]CONT-RA10651'!S32</f>
        <v>0</v>
      </c>
      <c r="K31" s="293">
        <f>'[2]CONT-RA10651'!AA32</f>
        <v>0</v>
      </c>
      <c r="L31" s="293">
        <f t="shared" si="7"/>
        <v>0</v>
      </c>
      <c r="M31" s="293">
        <f t="shared" si="1"/>
        <v>0</v>
      </c>
    </row>
    <row r="32" spans="1:13" ht="20.100000000000001" hidden="1" customHeight="1" x14ac:dyDescent="0.2">
      <c r="A32" s="120" t="s">
        <v>121</v>
      </c>
      <c r="B32" s="90">
        <f>'[2]CONT-RA10651'!B33</f>
        <v>0</v>
      </c>
      <c r="C32" s="293">
        <f>'[2]CONT-RA10651'!E33</f>
        <v>0</v>
      </c>
      <c r="D32" s="293">
        <f>'[2]CONT-RA10651'!H33</f>
        <v>0</v>
      </c>
      <c r="E32" s="293">
        <f>'[2]CONT-RA10651'!K33</f>
        <v>0</v>
      </c>
      <c r="F32" s="293">
        <f>'[2]CONT-RA10651'!N33</f>
        <v>0</v>
      </c>
      <c r="G32" s="293">
        <f>'[2]CONT-RA10651'!O33</f>
        <v>0</v>
      </c>
      <c r="H32" s="293">
        <f>'[2]CONT-RA10651'!R33</f>
        <v>0</v>
      </c>
      <c r="I32" s="293">
        <f>'[2]CONT-RA10651'!S33</f>
        <v>0</v>
      </c>
      <c r="K32" s="293">
        <f>'[2]CONT-RA10651'!AA33</f>
        <v>0</v>
      </c>
      <c r="L32" s="293">
        <f t="shared" si="7"/>
        <v>0</v>
      </c>
      <c r="M32" s="293">
        <f t="shared" si="1"/>
        <v>0</v>
      </c>
    </row>
    <row r="33" spans="1:13" ht="20.100000000000001" hidden="1" customHeight="1" x14ac:dyDescent="0.2">
      <c r="A33" s="120" t="s">
        <v>122</v>
      </c>
      <c r="B33" s="90">
        <f>'[2]CONT-RA10651'!B34</f>
        <v>0</v>
      </c>
      <c r="C33" s="293">
        <f>'[2]CONT-RA10651'!E34</f>
        <v>0</v>
      </c>
      <c r="D33" s="293">
        <f>'[2]CONT-RA10651'!H34</f>
        <v>0</v>
      </c>
      <c r="E33" s="293">
        <f>'[2]CONT-RA10651'!K34</f>
        <v>0</v>
      </c>
      <c r="F33" s="293">
        <f>'[2]CONT-RA10651'!N34</f>
        <v>0</v>
      </c>
      <c r="G33" s="293">
        <f>'[2]CONT-RA10651'!O34</f>
        <v>0</v>
      </c>
      <c r="H33" s="293">
        <f>'[2]CONT-RA10651'!R34</f>
        <v>0</v>
      </c>
      <c r="I33" s="293">
        <f>'[2]CONT-RA10651'!S34</f>
        <v>0</v>
      </c>
      <c r="K33" s="293">
        <f>'[2]CONT-RA10651'!AA34</f>
        <v>0</v>
      </c>
      <c r="L33" s="293">
        <f t="shared" si="7"/>
        <v>0</v>
      </c>
      <c r="M33" s="293">
        <f t="shared" si="1"/>
        <v>0</v>
      </c>
    </row>
    <row r="34" spans="1:13" ht="20.100000000000001" hidden="1" customHeight="1" x14ac:dyDescent="0.2">
      <c r="A34" s="120" t="s">
        <v>123</v>
      </c>
      <c r="B34" s="90">
        <f>'[2]CONT-RA10651'!B35</f>
        <v>0</v>
      </c>
      <c r="C34" s="293">
        <f>'[2]CONT-RA10651'!E35</f>
        <v>0</v>
      </c>
      <c r="D34" s="293">
        <f>'[2]CONT-RA10651'!H35</f>
        <v>0</v>
      </c>
      <c r="E34" s="293">
        <f>'[2]CONT-RA10651'!K35</f>
        <v>0</v>
      </c>
      <c r="F34" s="293">
        <f>'[2]CONT-RA10651'!N35</f>
        <v>0</v>
      </c>
      <c r="G34" s="293">
        <f>'[2]CONT-RA10651'!O35</f>
        <v>0</v>
      </c>
      <c r="H34" s="293">
        <f>'[2]CONT-RA10651'!R35</f>
        <v>0</v>
      </c>
      <c r="I34" s="293">
        <f>'[2]CONT-RA10651'!S35</f>
        <v>0</v>
      </c>
      <c r="K34" s="293">
        <f>'[2]CONT-RA10651'!AA35</f>
        <v>0</v>
      </c>
      <c r="L34" s="293">
        <f t="shared" si="7"/>
        <v>0</v>
      </c>
      <c r="M34" s="293">
        <f t="shared" si="1"/>
        <v>0</v>
      </c>
    </row>
    <row r="35" spans="1:13" ht="20.100000000000001" hidden="1" customHeight="1" x14ac:dyDescent="0.2">
      <c r="A35" s="120" t="s">
        <v>124</v>
      </c>
      <c r="B35" s="90">
        <f>'[2]CONT-RA10651'!B36</f>
        <v>0</v>
      </c>
      <c r="C35" s="293">
        <f>'[2]CONT-RA10651'!E36</f>
        <v>0</v>
      </c>
      <c r="D35" s="293">
        <f>'[2]CONT-RA10651'!H36</f>
        <v>0</v>
      </c>
      <c r="E35" s="293">
        <f>'[2]CONT-RA10651'!K36</f>
        <v>0</v>
      </c>
      <c r="F35" s="293">
        <f>'[2]CONT-RA10651'!N36</f>
        <v>0</v>
      </c>
      <c r="G35" s="293">
        <f>'[2]CONT-RA10651'!O36</f>
        <v>0</v>
      </c>
      <c r="H35" s="293">
        <f>'[2]CONT-RA10651'!R36</f>
        <v>0</v>
      </c>
      <c r="I35" s="293">
        <f>'[2]CONT-RA10651'!S36</f>
        <v>0</v>
      </c>
      <c r="K35" s="293">
        <f>'[2]CONT-RA10651'!AA36</f>
        <v>0</v>
      </c>
      <c r="L35" s="293">
        <f t="shared" si="7"/>
        <v>0</v>
      </c>
      <c r="M35" s="293">
        <f t="shared" si="1"/>
        <v>0</v>
      </c>
    </row>
    <row r="36" spans="1:13" ht="20.100000000000001" hidden="1" customHeight="1" x14ac:dyDescent="0.2">
      <c r="A36" s="120" t="s">
        <v>125</v>
      </c>
      <c r="B36" s="90">
        <f>'[2]CONT-RA10651'!B37</f>
        <v>0</v>
      </c>
      <c r="C36" s="293">
        <f>'[2]CONT-RA10651'!E37</f>
        <v>0</v>
      </c>
      <c r="D36" s="293">
        <f>'[2]CONT-RA10651'!H37</f>
        <v>0</v>
      </c>
      <c r="E36" s="293">
        <f>'[2]CONT-RA10651'!K37</f>
        <v>0</v>
      </c>
      <c r="F36" s="293">
        <f>'[2]CONT-RA10651'!N37</f>
        <v>0</v>
      </c>
      <c r="G36" s="293">
        <f>'[2]CONT-RA10651'!O37</f>
        <v>0</v>
      </c>
      <c r="H36" s="293">
        <f>'[2]CONT-RA10651'!R37</f>
        <v>0</v>
      </c>
      <c r="I36" s="293">
        <f>'[2]CONT-RA10651'!S37</f>
        <v>0</v>
      </c>
      <c r="K36" s="293">
        <f>'[2]CONT-RA10651'!X37</f>
        <v>0</v>
      </c>
      <c r="L36" s="293">
        <f t="shared" si="7"/>
        <v>0</v>
      </c>
      <c r="M36" s="293">
        <f t="shared" si="1"/>
        <v>0</v>
      </c>
    </row>
    <row r="37" spans="1:13" ht="20.100000000000001" hidden="1" customHeight="1" x14ac:dyDescent="0.2">
      <c r="A37" s="120" t="s">
        <v>126</v>
      </c>
      <c r="B37" s="90">
        <f>'[2]CONT-RA10651'!B38</f>
        <v>0</v>
      </c>
      <c r="C37" s="293">
        <f>'[2]CONT-RA10651'!E38</f>
        <v>0</v>
      </c>
      <c r="D37" s="293">
        <f>'[2]CONT-RA10651'!H38</f>
        <v>0</v>
      </c>
      <c r="E37" s="293">
        <f>'[2]CONT-RA10651'!K38</f>
        <v>0</v>
      </c>
      <c r="F37" s="293">
        <f>'[2]CONT-RA10651'!N38</f>
        <v>0</v>
      </c>
      <c r="G37" s="293">
        <f>'[2]CONT-RA10651'!O38</f>
        <v>0</v>
      </c>
      <c r="H37" s="293">
        <f>'[2]CONT-RA10651'!R38</f>
        <v>0</v>
      </c>
      <c r="I37" s="293">
        <f>'[2]CONT-RA10651'!S38</f>
        <v>0</v>
      </c>
      <c r="J37" s="293">
        <f>'[2]CONT-RA10651'!T38</f>
        <v>0</v>
      </c>
      <c r="K37" s="293">
        <f>'[2]CONT-RA10651'!AA38</f>
        <v>0</v>
      </c>
      <c r="L37" s="293">
        <f t="shared" si="7"/>
        <v>0</v>
      </c>
      <c r="M37" s="293">
        <f t="shared" si="1"/>
        <v>0</v>
      </c>
    </row>
    <row r="38" spans="1:13" ht="20.100000000000001" customHeight="1" x14ac:dyDescent="0.2">
      <c r="A38" s="120" t="s">
        <v>127</v>
      </c>
      <c r="B38" s="90">
        <f>'[2]CONT-RA10651'!B39</f>
        <v>0</v>
      </c>
      <c r="C38" s="293">
        <f>'[2]CONT-RA10651'!E39</f>
        <v>0</v>
      </c>
      <c r="D38" s="293">
        <f>'[2]CONT-RA10651'!H39</f>
        <v>0</v>
      </c>
      <c r="E38" s="293">
        <f>'[2]CONT-RA10651'!K39</f>
        <v>0</v>
      </c>
      <c r="F38" s="293">
        <f>'[2]CONT-RA10651'!N39</f>
        <v>7546</v>
      </c>
      <c r="G38" s="293">
        <f>'[2]CONT-RA10651'!O39</f>
        <v>0</v>
      </c>
      <c r="H38" s="293">
        <f>'[2]CONT-RA10651'!R39</f>
        <v>0</v>
      </c>
      <c r="I38" s="293">
        <f>'[2]CONT-RA10651'!S39</f>
        <v>0</v>
      </c>
      <c r="K38" s="293">
        <f>'[2]CONT-RA10651'!AA39</f>
        <v>0</v>
      </c>
      <c r="L38" s="293">
        <f t="shared" si="7"/>
        <v>7546</v>
      </c>
      <c r="M38" s="293">
        <f t="shared" si="1"/>
        <v>7546</v>
      </c>
    </row>
    <row r="39" spans="1:13" ht="20.100000000000001" hidden="1" customHeight="1" x14ac:dyDescent="0.2">
      <c r="A39" s="120" t="s">
        <v>151</v>
      </c>
      <c r="B39" s="90">
        <f>'[2]CONT-RA10651'!B40</f>
        <v>0</v>
      </c>
      <c r="C39" s="293">
        <f>'[2]CONT-RA10651'!E40</f>
        <v>0</v>
      </c>
      <c r="D39" s="293">
        <f>'[2]CONT-RA10651'!H40</f>
        <v>0</v>
      </c>
      <c r="E39" s="293">
        <f>'[2]CONT-RA10651'!K40</f>
        <v>0</v>
      </c>
      <c r="F39" s="293">
        <f>'[2]CONT-RA10651'!N40</f>
        <v>0</v>
      </c>
      <c r="G39" s="293">
        <f>'[2]CONT-RA10651'!O40</f>
        <v>0</v>
      </c>
      <c r="H39" s="293">
        <f>'[2]CONT-RA10651'!R40</f>
        <v>0</v>
      </c>
      <c r="I39" s="293">
        <f>'[2]CONT-RA10651'!S40</f>
        <v>0</v>
      </c>
      <c r="K39" s="293">
        <f>'[2]CONT-RA10651'!AA40</f>
        <v>0</v>
      </c>
      <c r="L39" s="293">
        <f t="shared" si="7"/>
        <v>0</v>
      </c>
      <c r="M39" s="293">
        <f t="shared" si="1"/>
        <v>0</v>
      </c>
    </row>
    <row r="40" spans="1:13" ht="20.100000000000001" hidden="1" customHeight="1" x14ac:dyDescent="0.2">
      <c r="A40" s="120" t="s">
        <v>128</v>
      </c>
      <c r="B40" s="90">
        <f>'[2]CONT-RA10651'!B41</f>
        <v>0</v>
      </c>
      <c r="C40" s="293">
        <f>'[2]CONT-RA10651'!E41</f>
        <v>0</v>
      </c>
      <c r="D40" s="293">
        <f>'[2]CONT-RA10651'!H41</f>
        <v>0</v>
      </c>
      <c r="E40" s="293">
        <f>'[2]CONT-RA10651'!K41</f>
        <v>0</v>
      </c>
      <c r="F40" s="293">
        <f>'[2]CONT-RA10651'!N41</f>
        <v>0</v>
      </c>
      <c r="G40" s="293">
        <f>'[2]CONT-RA10651'!O41</f>
        <v>0</v>
      </c>
      <c r="H40" s="293">
        <f>'[2]CONT-RA10651'!R41</f>
        <v>0</v>
      </c>
      <c r="I40" s="293">
        <f>'[2]CONT-RA10651'!S41</f>
        <v>0</v>
      </c>
      <c r="K40" s="293">
        <f>'[2]CONT-RA10651'!AA41</f>
        <v>0</v>
      </c>
      <c r="L40" s="293">
        <f t="shared" si="7"/>
        <v>0</v>
      </c>
      <c r="M40" s="293">
        <f t="shared" si="1"/>
        <v>0</v>
      </c>
    </row>
    <row r="41" spans="1:13" ht="20.100000000000001" hidden="1" customHeight="1" x14ac:dyDescent="0.2">
      <c r="A41" s="120" t="s">
        <v>129</v>
      </c>
      <c r="B41" s="90">
        <f>'[2]CONT-RA10651'!B42</f>
        <v>0</v>
      </c>
      <c r="C41" s="293">
        <f>'[2]CONT-RA10651'!E42</f>
        <v>0</v>
      </c>
      <c r="D41" s="293">
        <f>'[2]CONT-RA10651'!H42</f>
        <v>0</v>
      </c>
      <c r="E41" s="293">
        <f>'[2]CONT-RA10651'!K42</f>
        <v>0</v>
      </c>
      <c r="F41" s="293">
        <f>'[2]CONT-RA10651'!N42</f>
        <v>0</v>
      </c>
      <c r="G41" s="293">
        <f>'[2]CONT-RA10651'!O42</f>
        <v>0</v>
      </c>
      <c r="H41" s="293">
        <f>'[2]CONT-RA10651'!R42</f>
        <v>0</v>
      </c>
      <c r="I41" s="293">
        <f>'[2]CONT-RA10651'!S42</f>
        <v>0</v>
      </c>
      <c r="K41" s="293">
        <f>'[2]CONT-RA10651'!AA42</f>
        <v>0</v>
      </c>
      <c r="L41" s="293">
        <f t="shared" si="7"/>
        <v>0</v>
      </c>
      <c r="M41" s="293">
        <f t="shared" si="1"/>
        <v>0</v>
      </c>
    </row>
    <row r="42" spans="1:13" ht="20.100000000000001" hidden="1" customHeight="1" x14ac:dyDescent="0.2">
      <c r="A42" s="120" t="s">
        <v>130</v>
      </c>
      <c r="B42" s="90">
        <f>'[2]CONT-RA10651'!B43</f>
        <v>0</v>
      </c>
      <c r="C42" s="293">
        <f>'[2]CONT-RA10651'!E43</f>
        <v>0</v>
      </c>
      <c r="D42" s="293">
        <f>'[2]CONT-RA10651'!H43</f>
        <v>0</v>
      </c>
      <c r="E42" s="293">
        <f>'[2]CONT-RA10651'!K43</f>
        <v>0</v>
      </c>
      <c r="F42" s="293">
        <f>'[2]CONT-RA10651'!N43</f>
        <v>0</v>
      </c>
      <c r="G42" s="293">
        <f>'[2]CONT-RA10651'!O43</f>
        <v>0</v>
      </c>
      <c r="H42" s="293">
        <f>'[2]CONT-RA10651'!R43</f>
        <v>0</v>
      </c>
      <c r="I42" s="293">
        <f>'[2]CONT-RA10651'!S43</f>
        <v>0</v>
      </c>
      <c r="K42" s="293">
        <f>'[2]CONT-RA10651'!AA43</f>
        <v>0</v>
      </c>
      <c r="L42" s="293">
        <f t="shared" si="7"/>
        <v>0</v>
      </c>
      <c r="M42" s="293">
        <f t="shared" si="1"/>
        <v>0</v>
      </c>
    </row>
    <row r="43" spans="1:13" ht="20.100000000000001" hidden="1" customHeight="1" x14ac:dyDescent="0.2">
      <c r="A43" s="120" t="s">
        <v>131</v>
      </c>
      <c r="B43" s="90">
        <f>'[2]CONT-RA10651'!B44</f>
        <v>0</v>
      </c>
      <c r="C43" s="293">
        <f>'[2]CONT-RA10651'!E44</f>
        <v>0</v>
      </c>
      <c r="D43" s="293">
        <f>'[2]CONT-RA10651'!H44</f>
        <v>0</v>
      </c>
      <c r="E43" s="293">
        <f>'[2]CONT-RA10651'!K44</f>
        <v>0</v>
      </c>
      <c r="F43" s="293">
        <f>'[2]CONT-RA10651'!N44</f>
        <v>0</v>
      </c>
      <c r="G43" s="293">
        <f>'[2]CONT-RA10651'!O44</f>
        <v>0</v>
      </c>
      <c r="H43" s="293">
        <f>'[2]CONT-RA10651'!R44</f>
        <v>0</v>
      </c>
      <c r="I43" s="293">
        <f>'[2]CONT-RA10651'!S44</f>
        <v>0</v>
      </c>
      <c r="K43" s="293">
        <f>'[2]CONT-RA10651'!AA44</f>
        <v>0</v>
      </c>
      <c r="L43" s="293">
        <f t="shared" si="7"/>
        <v>0</v>
      </c>
      <c r="M43" s="293">
        <f t="shared" si="1"/>
        <v>0</v>
      </c>
    </row>
    <row r="44" spans="1:13" ht="20.100000000000001" hidden="1" customHeight="1" x14ac:dyDescent="0.2">
      <c r="A44" s="120" t="s">
        <v>132</v>
      </c>
      <c r="B44" s="90">
        <f>'[2]CONT-RA10651'!B45</f>
        <v>0</v>
      </c>
      <c r="C44" s="293">
        <f>'[2]CONT-RA10651'!E45</f>
        <v>0</v>
      </c>
      <c r="D44" s="293">
        <f>'[2]CONT-RA10651'!H45</f>
        <v>0</v>
      </c>
      <c r="E44" s="293">
        <f>'[2]CONT-RA10651'!K45</f>
        <v>0</v>
      </c>
      <c r="F44" s="293">
        <f>'[2]CONT-RA10651'!N45</f>
        <v>0</v>
      </c>
      <c r="G44" s="293">
        <f>'[2]CONT-RA10651'!O45</f>
        <v>0</v>
      </c>
      <c r="H44" s="293">
        <f>'[2]CONT-RA10651'!R45</f>
        <v>0</v>
      </c>
      <c r="I44" s="293">
        <f>'[2]CONT-RA10651'!S45</f>
        <v>0</v>
      </c>
      <c r="K44" s="293">
        <f>'[2]CONT-RA10651'!AA45</f>
        <v>0</v>
      </c>
      <c r="L44" s="293">
        <f t="shared" si="7"/>
        <v>0</v>
      </c>
      <c r="M44" s="293">
        <f t="shared" si="1"/>
        <v>0</v>
      </c>
    </row>
    <row r="45" spans="1:13" ht="20.100000000000001" hidden="1" customHeight="1" x14ac:dyDescent="0.2">
      <c r="A45" s="120" t="s">
        <v>133</v>
      </c>
      <c r="B45" s="90">
        <f>'[2]CONT-RA10651'!B46</f>
        <v>0</v>
      </c>
      <c r="C45" s="293">
        <f>'[2]CONT-RA10651'!E46</f>
        <v>0</v>
      </c>
      <c r="D45" s="293">
        <f>'[2]CONT-RA10651'!H46</f>
        <v>0</v>
      </c>
      <c r="E45" s="293">
        <f>'[2]CONT-RA10651'!K46</f>
        <v>0</v>
      </c>
      <c r="F45" s="293">
        <f>'[2]CONT-RA10651'!N46</f>
        <v>0</v>
      </c>
      <c r="G45" s="293">
        <f>'[2]CONT-RA10651'!O46</f>
        <v>0</v>
      </c>
      <c r="H45" s="293">
        <f>'[2]CONT-RA10651'!R46</f>
        <v>0</v>
      </c>
      <c r="I45" s="293">
        <f>'[2]CONT-RA10651'!S46</f>
        <v>0</v>
      </c>
      <c r="K45" s="293">
        <f>'[2]CONT-RA10651'!AA46</f>
        <v>0</v>
      </c>
      <c r="L45" s="293">
        <f t="shared" si="7"/>
        <v>0</v>
      </c>
      <c r="M45" s="293">
        <f t="shared" si="1"/>
        <v>0</v>
      </c>
    </row>
    <row r="46" spans="1:13" ht="20.100000000000001" hidden="1" customHeight="1" x14ac:dyDescent="0.2">
      <c r="A46" s="120" t="s">
        <v>134</v>
      </c>
      <c r="B46" s="90">
        <f>'[2]CONT-RA10651'!B47</f>
        <v>0</v>
      </c>
      <c r="C46" s="293">
        <f>'[2]CONT-RA10651'!E47</f>
        <v>0</v>
      </c>
      <c r="D46" s="293">
        <f>'[2]CONT-RA10651'!H47</f>
        <v>0</v>
      </c>
      <c r="E46" s="293">
        <f>'[2]CONT-RA10651'!K47</f>
        <v>0</v>
      </c>
      <c r="F46" s="293">
        <f>'[2]CONT-RA10651'!N47</f>
        <v>0</v>
      </c>
      <c r="G46" s="293">
        <f>'[2]CONT-RA10651'!O47</f>
        <v>0</v>
      </c>
      <c r="H46" s="293">
        <f>'[2]CONT-RA10651'!R47</f>
        <v>0</v>
      </c>
      <c r="I46" s="293">
        <f>'[2]CONT-RA10651'!S47</f>
        <v>0</v>
      </c>
      <c r="K46" s="293">
        <f>'[2]CONT-RA10651'!AA47</f>
        <v>0</v>
      </c>
      <c r="L46" s="293">
        <f t="shared" si="7"/>
        <v>0</v>
      </c>
      <c r="M46" s="293">
        <f t="shared" si="1"/>
        <v>0</v>
      </c>
    </row>
    <row r="47" spans="1:13" ht="20.100000000000001" hidden="1" customHeight="1" x14ac:dyDescent="0.2">
      <c r="A47" s="120"/>
      <c r="B47" s="90"/>
    </row>
    <row r="48" spans="1:13" ht="20.100000000000001" hidden="1" customHeight="1" x14ac:dyDescent="0.2">
      <c r="A48" s="120" t="s">
        <v>135</v>
      </c>
      <c r="B48" s="335">
        <f>SUM(B49:B52)+SUM(B55:B67)+SUM(B72:B88)</f>
        <v>0</v>
      </c>
      <c r="C48" s="335">
        <f t="shared" ref="C48:M48" si="8">SUM(C49:C52)+SUM(C55:C67)+SUM(C72:C88)</f>
        <v>0</v>
      </c>
      <c r="D48" s="335">
        <f t="shared" si="8"/>
        <v>0</v>
      </c>
      <c r="E48" s="335">
        <f t="shared" si="8"/>
        <v>0</v>
      </c>
      <c r="F48" s="335">
        <f t="shared" si="8"/>
        <v>0</v>
      </c>
      <c r="G48" s="335">
        <f t="shared" si="8"/>
        <v>0</v>
      </c>
      <c r="H48" s="335">
        <f t="shared" si="8"/>
        <v>0</v>
      </c>
      <c r="I48" s="335">
        <f t="shared" si="8"/>
        <v>0</v>
      </c>
      <c r="J48" s="335"/>
      <c r="K48" s="335">
        <f t="shared" si="8"/>
        <v>0</v>
      </c>
      <c r="L48" s="335">
        <f t="shared" si="8"/>
        <v>0</v>
      </c>
      <c r="M48" s="335">
        <f t="shared" si="8"/>
        <v>0</v>
      </c>
    </row>
    <row r="49" spans="1:13" ht="20.100000000000001" hidden="1" customHeight="1" x14ac:dyDescent="0.2">
      <c r="A49" s="120" t="s">
        <v>53</v>
      </c>
      <c r="B49" s="90">
        <f>'[2]CONT-RA10651'!B50</f>
        <v>0</v>
      </c>
      <c r="C49" s="293">
        <f>'[2]CONT-RA10651'!E50</f>
        <v>0</v>
      </c>
      <c r="D49" s="293">
        <f>'[2]CONT-RA10651'!H50</f>
        <v>0</v>
      </c>
      <c r="E49" s="293">
        <f>'[2]CONT-RA10651'!K50</f>
        <v>0</v>
      </c>
      <c r="F49" s="293">
        <f>'[2]CONT-RA10651'!N50</f>
        <v>0</v>
      </c>
      <c r="G49" s="293">
        <f>'[2]CONT-RA10651'!O50</f>
        <v>0</v>
      </c>
      <c r="H49" s="293">
        <f>'[2]CONT-RA10651'!R50</f>
        <v>0</v>
      </c>
      <c r="I49" s="293">
        <f>'[2]CONT-RA10651'!S50</f>
        <v>0</v>
      </c>
      <c r="K49" s="293">
        <f>'[2]CONT-RA10651'!AA50</f>
        <v>0</v>
      </c>
      <c r="L49" s="293">
        <f>SUM(C49:K49)</f>
        <v>0</v>
      </c>
      <c r="M49" s="293">
        <f t="shared" ref="M49:M60" si="9">L49+B49</f>
        <v>0</v>
      </c>
    </row>
    <row r="50" spans="1:13" ht="20.100000000000001" hidden="1" customHeight="1" x14ac:dyDescent="0.2">
      <c r="A50" s="120" t="s">
        <v>54</v>
      </c>
      <c r="B50" s="90">
        <f>'[2]CONT-RA10651'!B51</f>
        <v>0</v>
      </c>
      <c r="C50" s="293">
        <f>'[2]CONT-RA10651'!E51</f>
        <v>0</v>
      </c>
      <c r="D50" s="293">
        <f>'[2]CONT-RA10651'!H51</f>
        <v>0</v>
      </c>
      <c r="E50" s="293">
        <f>'[2]CONT-RA10651'!K51</f>
        <v>0</v>
      </c>
      <c r="F50" s="293">
        <f>'[2]CONT-RA10651'!N51</f>
        <v>0</v>
      </c>
      <c r="G50" s="293">
        <f>'[2]CONT-RA10651'!O51</f>
        <v>0</v>
      </c>
      <c r="H50" s="293">
        <f>'[2]CONT-RA10651'!R51</f>
        <v>0</v>
      </c>
      <c r="I50" s="293">
        <f>'[2]CONT-RA10651'!S51</f>
        <v>0</v>
      </c>
      <c r="K50" s="293">
        <f>'[2]CONT-RA10651'!AA51</f>
        <v>0</v>
      </c>
      <c r="L50" s="293">
        <f>SUM(C50:K50)</f>
        <v>0</v>
      </c>
      <c r="M50" s="293">
        <f t="shared" si="9"/>
        <v>0</v>
      </c>
    </row>
    <row r="51" spans="1:13" ht="20.100000000000001" hidden="1" customHeight="1" x14ac:dyDescent="0.2">
      <c r="A51" s="120" t="s">
        <v>55</v>
      </c>
      <c r="B51" s="90">
        <f>'[2]CONT-RA10651'!B52</f>
        <v>0</v>
      </c>
      <c r="C51" s="293">
        <f>'[2]CONT-RA10651'!E52</f>
        <v>0</v>
      </c>
      <c r="D51" s="293">
        <f>'[2]CONT-RA10651'!H52</f>
        <v>0</v>
      </c>
      <c r="E51" s="293">
        <f>'[2]CONT-RA10651'!K52</f>
        <v>0</v>
      </c>
      <c r="F51" s="293">
        <f>'[2]CONT-RA10651'!N52</f>
        <v>0</v>
      </c>
      <c r="G51" s="293">
        <f>'[2]CONT-RA10651'!O52</f>
        <v>0</v>
      </c>
      <c r="H51" s="293">
        <f>'[2]CONT-RA10651'!R52</f>
        <v>0</v>
      </c>
      <c r="I51" s="293">
        <f>'[2]CONT-RA10651'!S52</f>
        <v>0</v>
      </c>
      <c r="K51" s="293">
        <f>'[2]CONT-RA10651'!AA52</f>
        <v>0</v>
      </c>
      <c r="L51" s="293">
        <f>SUM(C51:K51)</f>
        <v>0</v>
      </c>
      <c r="M51" s="293">
        <f t="shared" si="9"/>
        <v>0</v>
      </c>
    </row>
    <row r="52" spans="1:13" ht="20.100000000000001" hidden="1" customHeight="1" x14ac:dyDescent="0.2">
      <c r="A52" s="120" t="s">
        <v>56</v>
      </c>
      <c r="B52" s="293">
        <f t="shared" ref="B52:L52" si="10">+B53+B54</f>
        <v>0</v>
      </c>
      <c r="C52" s="293">
        <f t="shared" si="10"/>
        <v>0</v>
      </c>
      <c r="D52" s="293">
        <f t="shared" si="10"/>
        <v>0</v>
      </c>
      <c r="E52" s="293">
        <f t="shared" si="10"/>
        <v>0</v>
      </c>
      <c r="F52" s="293">
        <f t="shared" si="10"/>
        <v>0</v>
      </c>
      <c r="G52" s="293">
        <f t="shared" si="10"/>
        <v>0</v>
      </c>
      <c r="H52" s="293">
        <f t="shared" si="10"/>
        <v>0</v>
      </c>
      <c r="I52" s="293">
        <f t="shared" si="10"/>
        <v>0</v>
      </c>
      <c r="K52" s="293">
        <f t="shared" si="10"/>
        <v>0</v>
      </c>
      <c r="L52" s="293">
        <f t="shared" si="10"/>
        <v>0</v>
      </c>
      <c r="M52" s="293">
        <f t="shared" si="9"/>
        <v>0</v>
      </c>
    </row>
    <row r="53" spans="1:13" ht="20.100000000000001" hidden="1" customHeight="1" x14ac:dyDescent="0.2">
      <c r="A53" s="120" t="s">
        <v>136</v>
      </c>
      <c r="B53" s="90">
        <f>'[2]CONT-RA10651'!B54</f>
        <v>0</v>
      </c>
      <c r="C53" s="293">
        <f>'[2]CONT-RA10651'!E54</f>
        <v>0</v>
      </c>
      <c r="D53" s="293">
        <f>'[2]CONT-RA10651'!H54</f>
        <v>0</v>
      </c>
      <c r="E53" s="293">
        <f>'[2]CONT-RA10651'!K54</f>
        <v>0</v>
      </c>
      <c r="F53" s="293">
        <f>'[2]CONT-RA10651'!N54</f>
        <v>0</v>
      </c>
      <c r="G53" s="293">
        <f>'[2]CONT-RA10651'!O54</f>
        <v>0</v>
      </c>
      <c r="H53" s="293">
        <f>'[2]CONT-RA10651'!R54</f>
        <v>0</v>
      </c>
      <c r="I53" s="293">
        <f>'[2]CONT-RA10651'!S54</f>
        <v>0</v>
      </c>
      <c r="K53" s="293">
        <f>'[2]CONT-RA10651'!AA54</f>
        <v>0</v>
      </c>
      <c r="L53" s="293">
        <f t="shared" ref="L53:L66" si="11">SUM(C53:K53)</f>
        <v>0</v>
      </c>
      <c r="M53" s="293">
        <f t="shared" si="9"/>
        <v>0</v>
      </c>
    </row>
    <row r="54" spans="1:13" ht="20.100000000000001" hidden="1" customHeight="1" x14ac:dyDescent="0.2">
      <c r="A54" s="120" t="s">
        <v>137</v>
      </c>
      <c r="B54" s="90">
        <f>'[2]CONT-RA10651'!B55</f>
        <v>0</v>
      </c>
      <c r="C54" s="293">
        <f>'[2]CONT-RA10651'!E55</f>
        <v>0</v>
      </c>
      <c r="D54" s="293">
        <f>'[2]CONT-RA10651'!H55</f>
        <v>0</v>
      </c>
      <c r="E54" s="293">
        <f>'[2]CONT-RA10651'!K55</f>
        <v>0</v>
      </c>
      <c r="F54" s="293">
        <f>'[2]CONT-RA10651'!N55</f>
        <v>0</v>
      </c>
      <c r="G54" s="293">
        <f>'[2]CONT-RA10651'!O55</f>
        <v>0</v>
      </c>
      <c r="H54" s="293">
        <f>'[2]CONT-RA10651'!R55</f>
        <v>0</v>
      </c>
      <c r="I54" s="293">
        <f>'[2]CONT-RA10651'!S55</f>
        <v>0</v>
      </c>
      <c r="K54" s="293">
        <f>'[2]CONT-RA10651'!AA55</f>
        <v>0</v>
      </c>
      <c r="L54" s="293">
        <f t="shared" si="11"/>
        <v>0</v>
      </c>
      <c r="M54" s="293">
        <f t="shared" si="9"/>
        <v>0</v>
      </c>
    </row>
    <row r="55" spans="1:13" ht="20.100000000000001" hidden="1" customHeight="1" x14ac:dyDescent="0.2">
      <c r="A55" s="120" t="s">
        <v>59</v>
      </c>
      <c r="B55" s="90">
        <f>'[2]CONT-RA10651'!B56</f>
        <v>0</v>
      </c>
      <c r="C55" s="293">
        <f>'[2]CONT-RA10651'!E56</f>
        <v>0</v>
      </c>
      <c r="D55" s="293">
        <f>'[2]CONT-RA10651'!H56</f>
        <v>0</v>
      </c>
      <c r="E55" s="293">
        <f>'[2]CONT-RA10651'!K56</f>
        <v>0</v>
      </c>
      <c r="F55" s="293">
        <f>'[2]CONT-RA10651'!N56</f>
        <v>0</v>
      </c>
      <c r="G55" s="293">
        <f>'[2]CONT-RA10651'!O56</f>
        <v>0</v>
      </c>
      <c r="H55" s="293">
        <f>'[2]CONT-RA10651'!R56</f>
        <v>0</v>
      </c>
      <c r="I55" s="293">
        <f>'[2]CONT-RA10651'!S56</f>
        <v>0</v>
      </c>
      <c r="K55" s="293">
        <f>'[2]CONT-RA10651'!AA56</f>
        <v>0</v>
      </c>
      <c r="L55" s="293">
        <f t="shared" si="11"/>
        <v>0</v>
      </c>
      <c r="M55" s="293">
        <f t="shared" si="9"/>
        <v>0</v>
      </c>
    </row>
    <row r="56" spans="1:13" ht="20.100000000000001" hidden="1" customHeight="1" x14ac:dyDescent="0.2">
      <c r="A56" s="120" t="s">
        <v>60</v>
      </c>
      <c r="B56" s="90">
        <f>'[2]CONT-RA10651'!B57</f>
        <v>0</v>
      </c>
      <c r="C56" s="293">
        <f>'[2]CONT-RA10651'!E57</f>
        <v>0</v>
      </c>
      <c r="D56" s="293">
        <f>'[2]CONT-RA10651'!H57</f>
        <v>0</v>
      </c>
      <c r="E56" s="293">
        <f>'[2]CONT-RA10651'!K57</f>
        <v>0</v>
      </c>
      <c r="F56" s="293">
        <f>'[2]CONT-RA10651'!N57</f>
        <v>0</v>
      </c>
      <c r="G56" s="293">
        <f>'[2]CONT-RA10651'!O57</f>
        <v>0</v>
      </c>
      <c r="H56" s="293">
        <f>'[2]CONT-RA10651'!R57</f>
        <v>0</v>
      </c>
      <c r="I56" s="293">
        <f>'[2]CONT-RA10651'!S57</f>
        <v>0</v>
      </c>
      <c r="K56" s="293">
        <f>'[2]CONT-RA10651'!AA57</f>
        <v>0</v>
      </c>
      <c r="L56" s="293">
        <f t="shared" si="11"/>
        <v>0</v>
      </c>
      <c r="M56" s="293">
        <f t="shared" si="9"/>
        <v>0</v>
      </c>
    </row>
    <row r="57" spans="1:13" ht="20.100000000000001" hidden="1" customHeight="1" x14ac:dyDescent="0.2">
      <c r="A57" s="120" t="s">
        <v>61</v>
      </c>
      <c r="B57" s="90">
        <f>'[2]CONT-RA10651'!B58</f>
        <v>0</v>
      </c>
      <c r="C57" s="293">
        <f>'[2]CONT-RA10651'!E58</f>
        <v>0</v>
      </c>
      <c r="D57" s="293">
        <f>'[2]CONT-RA10651'!H58</f>
        <v>0</v>
      </c>
      <c r="E57" s="293">
        <f>'[2]CONT-RA10651'!K58</f>
        <v>0</v>
      </c>
      <c r="F57" s="293">
        <f>'[2]CONT-RA10651'!N58</f>
        <v>0</v>
      </c>
      <c r="G57" s="293">
        <f>'[2]CONT-RA10651'!O58</f>
        <v>0</v>
      </c>
      <c r="H57" s="293">
        <f>'[2]CONT-RA10651'!R58</f>
        <v>0</v>
      </c>
      <c r="I57" s="293">
        <f>'[2]CONT-RA10651'!S58</f>
        <v>0</v>
      </c>
      <c r="K57" s="293">
        <f>'[2]CONT-RA10651'!AA58</f>
        <v>0</v>
      </c>
      <c r="L57" s="293">
        <f t="shared" si="11"/>
        <v>0</v>
      </c>
      <c r="M57" s="293">
        <f t="shared" si="9"/>
        <v>0</v>
      </c>
    </row>
    <row r="58" spans="1:13" ht="20.100000000000001" hidden="1" customHeight="1" x14ac:dyDescent="0.2">
      <c r="A58" s="120" t="s">
        <v>62</v>
      </c>
      <c r="B58" s="90">
        <f>'[2]CONT-RA10651'!B59</f>
        <v>0</v>
      </c>
      <c r="C58" s="293">
        <f>'[2]CONT-RA10651'!E59</f>
        <v>0</v>
      </c>
      <c r="D58" s="293">
        <f>'[2]CONT-RA10651'!H59</f>
        <v>0</v>
      </c>
      <c r="E58" s="293">
        <f>'[2]CONT-RA10651'!K59</f>
        <v>0</v>
      </c>
      <c r="F58" s="293">
        <f>'[2]CONT-RA10651'!N59</f>
        <v>0</v>
      </c>
      <c r="G58" s="293">
        <f>'[2]CONT-RA10651'!O59</f>
        <v>0</v>
      </c>
      <c r="H58" s="293">
        <f>'[2]CONT-RA10651'!R59</f>
        <v>0</v>
      </c>
      <c r="I58" s="293">
        <f>'[2]CONT-RA10651'!S59</f>
        <v>0</v>
      </c>
      <c r="K58" s="293">
        <f>'[2]CONT-RA10651'!AA59</f>
        <v>0</v>
      </c>
      <c r="L58" s="293">
        <f t="shared" si="11"/>
        <v>0</v>
      </c>
      <c r="M58" s="293">
        <f t="shared" si="9"/>
        <v>0</v>
      </c>
    </row>
    <row r="59" spans="1:13" ht="20.100000000000001" hidden="1" customHeight="1" x14ac:dyDescent="0.2">
      <c r="A59" s="120" t="s">
        <v>211</v>
      </c>
      <c r="B59" s="90"/>
    </row>
    <row r="60" spans="1:13" ht="20.100000000000001" hidden="1" customHeight="1" x14ac:dyDescent="0.2">
      <c r="A60" s="120" t="s">
        <v>63</v>
      </c>
      <c r="B60" s="90">
        <f>'[2]CONT-RA10651'!B61</f>
        <v>0</v>
      </c>
      <c r="C60" s="293">
        <f>'[2]CONT-RA10651'!E61</f>
        <v>0</v>
      </c>
      <c r="D60" s="293">
        <f>'[2]CONT-RA10651'!H61</f>
        <v>0</v>
      </c>
      <c r="E60" s="293">
        <f>'[2]CONT-RA10651'!K61</f>
        <v>0</v>
      </c>
      <c r="F60" s="293">
        <f>'[2]CONT-RA10651'!N61</f>
        <v>0</v>
      </c>
      <c r="G60" s="293">
        <f>'[2]CONT-RA10651'!O61</f>
        <v>0</v>
      </c>
      <c r="H60" s="293">
        <f>'[2]CONT-RA10651'!R61</f>
        <v>0</v>
      </c>
      <c r="I60" s="293">
        <f>'[2]CONT-RA10651'!S61</f>
        <v>0</v>
      </c>
      <c r="K60" s="293">
        <f>'[2]CONT-RA10651'!AA61</f>
        <v>0</v>
      </c>
      <c r="L60" s="293">
        <f t="shared" si="11"/>
        <v>0</v>
      </c>
      <c r="M60" s="293">
        <f t="shared" si="9"/>
        <v>0</v>
      </c>
    </row>
    <row r="61" spans="1:13" ht="20.100000000000001" hidden="1" customHeight="1" x14ac:dyDescent="0.2">
      <c r="A61" s="120" t="s">
        <v>175</v>
      </c>
      <c r="B61" s="90">
        <f>'[2]CONT-RA10651'!B62</f>
        <v>0</v>
      </c>
      <c r="C61" s="293">
        <f>'[2]CONT-RA10651'!E62</f>
        <v>0</v>
      </c>
      <c r="D61" s="293">
        <f>'[2]CONT-RA10651'!H62</f>
        <v>0</v>
      </c>
      <c r="E61" s="293">
        <f>'[2]CONT-RA10651'!K62</f>
        <v>0</v>
      </c>
      <c r="F61" s="293">
        <f>'[2]CONT-RA10651'!N62</f>
        <v>0</v>
      </c>
      <c r="G61" s="293">
        <f>'[2]CONT-RA10651'!O62</f>
        <v>0</v>
      </c>
      <c r="H61" s="293">
        <f>'[2]CONT-RA10651'!R62</f>
        <v>0</v>
      </c>
      <c r="I61" s="293">
        <f>'[2]CONT-RA10651'!S62</f>
        <v>0</v>
      </c>
      <c r="K61" s="293">
        <f>'[2]CONT-RA10651'!AA62</f>
        <v>0</v>
      </c>
      <c r="L61" s="293">
        <f t="shared" si="11"/>
        <v>0</v>
      </c>
      <c r="M61" s="293">
        <f>L61+B61</f>
        <v>0</v>
      </c>
    </row>
    <row r="62" spans="1:13" ht="20.100000000000001" hidden="1" customHeight="1" x14ac:dyDescent="0.2">
      <c r="A62" s="120" t="s">
        <v>64</v>
      </c>
      <c r="B62" s="90">
        <f>'[2]CONT-RA10651'!B63</f>
        <v>0</v>
      </c>
      <c r="C62" s="293">
        <f>'[2]CONT-RA10651'!E63</f>
        <v>0</v>
      </c>
      <c r="D62" s="293">
        <f>'[2]CONT-RA10651'!H63</f>
        <v>0</v>
      </c>
      <c r="E62" s="293">
        <f>'[2]CONT-RA10651'!K63</f>
        <v>0</v>
      </c>
      <c r="F62" s="293">
        <f>'[2]CONT-RA10651'!N63</f>
        <v>0</v>
      </c>
      <c r="G62" s="293">
        <f>'[2]CONT-RA10651'!O63</f>
        <v>0</v>
      </c>
      <c r="H62" s="293">
        <f>'[2]CONT-RA10651'!R63</f>
        <v>0</v>
      </c>
      <c r="I62" s="293">
        <f>'[2]CONT-RA10651'!S63</f>
        <v>0</v>
      </c>
      <c r="K62" s="293">
        <f>'[2]CONT-RA10651'!AA63</f>
        <v>0</v>
      </c>
      <c r="L62" s="293">
        <f t="shared" si="11"/>
        <v>0</v>
      </c>
      <c r="M62" s="293">
        <f t="shared" ref="M62:M87" si="12">L62+B62</f>
        <v>0</v>
      </c>
    </row>
    <row r="63" spans="1:13" ht="20.100000000000001" hidden="1" customHeight="1" x14ac:dyDescent="0.2">
      <c r="A63" s="120" t="s">
        <v>65</v>
      </c>
      <c r="B63" s="90">
        <f>'[2]CONT-RA10651'!B64</f>
        <v>0</v>
      </c>
      <c r="C63" s="293">
        <f>'[2]CONT-RA10651'!E64</f>
        <v>0</v>
      </c>
      <c r="D63" s="293">
        <f>'[2]CONT-RA10651'!H64</f>
        <v>0</v>
      </c>
      <c r="E63" s="293">
        <f>'[2]CONT-RA10651'!K64</f>
        <v>0</v>
      </c>
      <c r="F63" s="293">
        <f>'[2]CONT-RA10651'!N64</f>
        <v>0</v>
      </c>
      <c r="G63" s="293">
        <f>'[2]CONT-RA10651'!O64</f>
        <v>0</v>
      </c>
      <c r="H63" s="293">
        <f>'[2]CONT-RA10651'!R64</f>
        <v>0</v>
      </c>
      <c r="I63" s="293">
        <f>'[2]CONT-RA10651'!S64</f>
        <v>0</v>
      </c>
      <c r="K63" s="293">
        <f>'[2]CONT-RA10651'!AA64</f>
        <v>0</v>
      </c>
      <c r="L63" s="293">
        <f t="shared" si="11"/>
        <v>0</v>
      </c>
      <c r="M63" s="293">
        <f t="shared" si="12"/>
        <v>0</v>
      </c>
    </row>
    <row r="64" spans="1:13" ht="20.100000000000001" hidden="1" customHeight="1" x14ac:dyDescent="0.2">
      <c r="A64" s="120" t="s">
        <v>66</v>
      </c>
      <c r="B64" s="90">
        <f>'[2]CONT-RA10651'!B65</f>
        <v>0</v>
      </c>
      <c r="C64" s="293">
        <f>'[2]CONT-RA10651'!E65</f>
        <v>0</v>
      </c>
      <c r="D64" s="293">
        <f>'[2]CONT-RA10651'!H65</f>
        <v>0</v>
      </c>
      <c r="E64" s="293">
        <f>'[2]CONT-RA10651'!K65</f>
        <v>0</v>
      </c>
      <c r="F64" s="293">
        <f>'[2]CONT-RA10651'!N65</f>
        <v>0</v>
      </c>
      <c r="G64" s="293">
        <f>'[2]CONT-RA10651'!O65</f>
        <v>0</v>
      </c>
      <c r="H64" s="293">
        <f>'[2]CONT-RA10651'!R65</f>
        <v>0</v>
      </c>
      <c r="I64" s="293">
        <f>'[2]CONT-RA10651'!S65</f>
        <v>0</v>
      </c>
      <c r="K64" s="293">
        <f>'[2]CONT-RA10651'!AA65</f>
        <v>0</v>
      </c>
      <c r="L64" s="293">
        <f t="shared" si="11"/>
        <v>0</v>
      </c>
      <c r="M64" s="293">
        <f t="shared" si="12"/>
        <v>0</v>
      </c>
    </row>
    <row r="65" spans="1:13" ht="20.100000000000001" hidden="1" customHeight="1" x14ac:dyDescent="0.2">
      <c r="A65" s="120" t="s">
        <v>67</v>
      </c>
      <c r="B65" s="90">
        <f>'[2]CONT-RA10651'!B66</f>
        <v>0</v>
      </c>
      <c r="C65" s="293">
        <f>'[2]CONT-RA10651'!E66</f>
        <v>0</v>
      </c>
      <c r="D65" s="293">
        <f>'[2]CONT-RA10651'!H66</f>
        <v>0</v>
      </c>
      <c r="E65" s="293">
        <f>'[2]CONT-RA10651'!K66</f>
        <v>0</v>
      </c>
      <c r="F65" s="293">
        <f>'[2]CONT-RA10651'!N66</f>
        <v>0</v>
      </c>
      <c r="G65" s="293">
        <f>'[2]CONT-RA10651'!O66</f>
        <v>0</v>
      </c>
      <c r="H65" s="293">
        <f>'[2]CONT-RA10651'!R66</f>
        <v>0</v>
      </c>
      <c r="I65" s="293">
        <f>'[2]CONT-RA10651'!S66</f>
        <v>0</v>
      </c>
      <c r="K65" s="293">
        <f>'[2]CONT-RA10651'!AA66</f>
        <v>0</v>
      </c>
      <c r="L65" s="293">
        <f t="shared" si="11"/>
        <v>0</v>
      </c>
      <c r="M65" s="293">
        <f t="shared" si="12"/>
        <v>0</v>
      </c>
    </row>
    <row r="66" spans="1:13" ht="20.100000000000001" hidden="1" customHeight="1" x14ac:dyDescent="0.2">
      <c r="A66" s="120" t="s">
        <v>68</v>
      </c>
      <c r="B66" s="90">
        <f>'[2]CONT-RA10651'!B67</f>
        <v>0</v>
      </c>
      <c r="C66" s="293">
        <f>'[2]CONT-RA10651'!E67</f>
        <v>0</v>
      </c>
      <c r="D66" s="293">
        <f>'[2]CONT-RA10651'!H67</f>
        <v>0</v>
      </c>
      <c r="E66" s="293">
        <f>'[2]CONT-RA10651'!K67</f>
        <v>0</v>
      </c>
      <c r="F66" s="293">
        <f>'[2]CONT-RA10651'!N67</f>
        <v>0</v>
      </c>
      <c r="G66" s="293">
        <f>'[2]CONT-RA10651'!O67</f>
        <v>0</v>
      </c>
      <c r="H66" s="293">
        <f>'[2]CONT-RA10651'!R67</f>
        <v>0</v>
      </c>
      <c r="I66" s="293">
        <f>'[2]CONT-RA10651'!S67</f>
        <v>0</v>
      </c>
      <c r="K66" s="293">
        <f>'[2]CONT-RA10651'!AA67</f>
        <v>0</v>
      </c>
      <c r="L66" s="293">
        <f t="shared" si="11"/>
        <v>0</v>
      </c>
      <c r="M66" s="293">
        <f t="shared" si="12"/>
        <v>0</v>
      </c>
    </row>
    <row r="67" spans="1:13" ht="20.100000000000001" hidden="1" customHeight="1" x14ac:dyDescent="0.2">
      <c r="A67" s="13" t="s">
        <v>69</v>
      </c>
      <c r="B67" s="93">
        <f t="shared" ref="B67:L67" si="13">SUM(B68:B71)</f>
        <v>0</v>
      </c>
      <c r="C67" s="335">
        <f t="shared" si="13"/>
        <v>0</v>
      </c>
      <c r="D67" s="335">
        <f t="shared" si="13"/>
        <v>0</v>
      </c>
      <c r="E67" s="335">
        <f t="shared" si="13"/>
        <v>0</v>
      </c>
      <c r="F67" s="335">
        <f t="shared" si="13"/>
        <v>0</v>
      </c>
      <c r="G67" s="335">
        <f t="shared" si="13"/>
        <v>0</v>
      </c>
      <c r="H67" s="335">
        <f t="shared" si="13"/>
        <v>0</v>
      </c>
      <c r="I67" s="335">
        <f t="shared" si="13"/>
        <v>0</v>
      </c>
      <c r="J67" s="335"/>
      <c r="K67" s="335">
        <f t="shared" si="13"/>
        <v>0</v>
      </c>
      <c r="L67" s="335">
        <f t="shared" si="13"/>
        <v>0</v>
      </c>
      <c r="M67" s="335">
        <f t="shared" si="12"/>
        <v>0</v>
      </c>
    </row>
    <row r="68" spans="1:13" ht="20.100000000000001" hidden="1" customHeight="1" x14ac:dyDescent="0.2">
      <c r="A68" s="13" t="s">
        <v>70</v>
      </c>
      <c r="B68" s="90">
        <f>'[2]CONT-RA10651'!B69</f>
        <v>0</v>
      </c>
      <c r="C68" s="293">
        <f>'[2]CONT-RA10651'!E69</f>
        <v>0</v>
      </c>
      <c r="D68" s="293">
        <f>'[2]CONT-RA10651'!H69</f>
        <v>0</v>
      </c>
      <c r="E68" s="293">
        <f>'[2]CONT-RA10651'!K69</f>
        <v>0</v>
      </c>
      <c r="F68" s="293">
        <f>'[2]CONT-RA10651'!N69</f>
        <v>0</v>
      </c>
      <c r="G68" s="293">
        <f>'[2]CONT-RA10651'!O69</f>
        <v>0</v>
      </c>
      <c r="H68" s="293">
        <f>'[2]CONT-RA10651'!R69</f>
        <v>0</v>
      </c>
      <c r="I68" s="293">
        <f>'[2]CONT-RA10651'!S69</f>
        <v>0</v>
      </c>
      <c r="K68" s="293">
        <f>'[2]CONT-RA10651'!AA69</f>
        <v>0</v>
      </c>
      <c r="L68" s="293">
        <f>SUM(C68:K68)</f>
        <v>0</v>
      </c>
      <c r="M68" s="293">
        <f t="shared" si="12"/>
        <v>0</v>
      </c>
    </row>
    <row r="69" spans="1:13" ht="20.100000000000001" hidden="1" customHeight="1" x14ac:dyDescent="0.2">
      <c r="A69" s="13" t="s">
        <v>71</v>
      </c>
      <c r="B69" s="90">
        <f>'[2]CONT-RA10651'!B70</f>
        <v>0</v>
      </c>
      <c r="C69" s="293">
        <f>'[2]CONT-RA10651'!E70</f>
        <v>0</v>
      </c>
      <c r="D69" s="293">
        <f>'[2]CONT-RA10651'!H70</f>
        <v>0</v>
      </c>
      <c r="E69" s="293">
        <f>'[2]CONT-RA10651'!K70</f>
        <v>0</v>
      </c>
      <c r="F69" s="293">
        <f>'[2]CONT-RA10651'!N70</f>
        <v>0</v>
      </c>
      <c r="G69" s="293">
        <f>'[2]CONT-RA10651'!O70</f>
        <v>0</v>
      </c>
      <c r="H69" s="293">
        <f>'[2]CONT-RA10651'!R70</f>
        <v>0</v>
      </c>
      <c r="I69" s="293">
        <f>'[2]CONT-RA10651'!S70</f>
        <v>0</v>
      </c>
      <c r="K69" s="293">
        <f>'[2]CONT-RA10651'!AA70</f>
        <v>0</v>
      </c>
      <c r="L69" s="293">
        <f>SUM(C69:K69)</f>
        <v>0</v>
      </c>
      <c r="M69" s="293">
        <f t="shared" si="12"/>
        <v>0</v>
      </c>
    </row>
    <row r="70" spans="1:13" ht="20.100000000000001" hidden="1" customHeight="1" x14ac:dyDescent="0.2">
      <c r="A70" s="13" t="s">
        <v>72</v>
      </c>
      <c r="B70" s="90">
        <f>'[2]CONT-RA10651'!B71</f>
        <v>0</v>
      </c>
      <c r="C70" s="293">
        <f>'[2]CONT-RA10651'!E71</f>
        <v>0</v>
      </c>
      <c r="D70" s="293">
        <f>'[2]CONT-RA10651'!H71</f>
        <v>0</v>
      </c>
      <c r="E70" s="293">
        <f>'[2]CONT-RA10651'!K71</f>
        <v>0</v>
      </c>
      <c r="F70" s="293">
        <f>'[2]CONT-RA10651'!N71</f>
        <v>0</v>
      </c>
      <c r="G70" s="293">
        <f>'[2]CONT-RA10651'!O71</f>
        <v>0</v>
      </c>
      <c r="H70" s="293">
        <f>'[2]CONT-RA10651'!R71</f>
        <v>0</v>
      </c>
      <c r="I70" s="293">
        <f>'[2]CONT-RA10651'!S71</f>
        <v>0</v>
      </c>
      <c r="K70" s="293">
        <f>'[2]CONT-RA10651'!AA71</f>
        <v>0</v>
      </c>
      <c r="L70" s="293">
        <f>SUM(C70:K70)</f>
        <v>0</v>
      </c>
      <c r="M70" s="293">
        <f t="shared" si="12"/>
        <v>0</v>
      </c>
    </row>
    <row r="71" spans="1:13" ht="20.100000000000001" hidden="1" customHeight="1" x14ac:dyDescent="0.2">
      <c r="A71" s="13" t="s">
        <v>73</v>
      </c>
      <c r="B71" s="90">
        <f>'[2]CONT-RA10651'!B72</f>
        <v>0</v>
      </c>
      <c r="C71" s="293">
        <f>'[2]CONT-RA10651'!E72</f>
        <v>0</v>
      </c>
      <c r="D71" s="293">
        <f>'[2]CONT-RA10651'!H72</f>
        <v>0</v>
      </c>
      <c r="E71" s="293">
        <f>'[2]CONT-RA10651'!K72</f>
        <v>0</v>
      </c>
      <c r="F71" s="293">
        <f>'[2]CONT-RA10651'!N72</f>
        <v>0</v>
      </c>
      <c r="G71" s="293">
        <f>'[2]CONT-RA10651'!O72</f>
        <v>0</v>
      </c>
      <c r="H71" s="293">
        <f>'[2]CONT-RA10651'!R72</f>
        <v>0</v>
      </c>
      <c r="I71" s="293">
        <f>'[2]CONT-RA10651'!S72</f>
        <v>0</v>
      </c>
      <c r="K71" s="293">
        <f>'[2]CONT-RA10651'!AA72</f>
        <v>0</v>
      </c>
      <c r="L71" s="293">
        <f>SUM(C71:K71)</f>
        <v>0</v>
      </c>
      <c r="M71" s="293">
        <f t="shared" si="12"/>
        <v>0</v>
      </c>
    </row>
    <row r="72" spans="1:13" ht="20.100000000000001" hidden="1" customHeight="1" x14ac:dyDescent="0.2">
      <c r="A72" s="13" t="s">
        <v>74</v>
      </c>
      <c r="B72" s="90">
        <f>'[2]CONT-RA10651'!B73</f>
        <v>0</v>
      </c>
      <c r="C72" s="293">
        <f>'[2]CONT-RA10651'!E73</f>
        <v>0</v>
      </c>
      <c r="D72" s="293">
        <f>'[2]CONT-RA10651'!H73</f>
        <v>0</v>
      </c>
      <c r="E72" s="293">
        <f>'[2]CONT-RA10651'!K73</f>
        <v>0</v>
      </c>
      <c r="F72" s="293">
        <f>'[2]CONT-RA10651'!N73</f>
        <v>0</v>
      </c>
      <c r="G72" s="293">
        <f>'[2]CONT-RA10651'!O73</f>
        <v>0</v>
      </c>
      <c r="H72" s="293">
        <f>'[2]CONT-RA10651'!R73</f>
        <v>0</v>
      </c>
      <c r="I72" s="293">
        <f>'[2]CONT-RA10651'!S73</f>
        <v>0</v>
      </c>
      <c r="K72" s="293">
        <f>'[2]CONT-RA10651'!AA73</f>
        <v>0</v>
      </c>
      <c r="L72" s="293">
        <f>SUM(C72:K72)</f>
        <v>0</v>
      </c>
      <c r="M72" s="293">
        <f t="shared" si="12"/>
        <v>0</v>
      </c>
    </row>
    <row r="73" spans="1:13" ht="20.100000000000001" hidden="1" customHeight="1" x14ac:dyDescent="0.2">
      <c r="A73" s="13" t="s">
        <v>138</v>
      </c>
      <c r="B73" s="90">
        <f>'[2]CONT-RA10651'!B74</f>
        <v>0</v>
      </c>
      <c r="C73" s="293">
        <f>'[2]CONT-RA10651'!E74</f>
        <v>0</v>
      </c>
      <c r="D73" s="293">
        <f>'[2]CONT-RA10651'!H74</f>
        <v>0</v>
      </c>
      <c r="E73" s="293">
        <f>'[2]CONT-RA10651'!K74</f>
        <v>0</v>
      </c>
      <c r="F73" s="293">
        <f>'[2]CONT-RA10651'!N74</f>
        <v>0</v>
      </c>
      <c r="G73" s="293">
        <f>'[2]CONT-RA10651'!O74</f>
        <v>0</v>
      </c>
      <c r="H73" s="293">
        <f>'[2]CONT-RA10651'!R74</f>
        <v>0</v>
      </c>
      <c r="I73" s="293">
        <f>'[2]CONT-RA10651'!S74</f>
        <v>0</v>
      </c>
      <c r="K73" s="293">
        <f>'[2]CONT-RA10651'!AA74</f>
        <v>0</v>
      </c>
      <c r="L73" s="293">
        <f t="shared" ref="L73:L87" si="14">SUM(C73:K73)</f>
        <v>0</v>
      </c>
      <c r="M73" s="293">
        <f t="shared" si="12"/>
        <v>0</v>
      </c>
    </row>
    <row r="74" spans="1:13" ht="20.100000000000001" hidden="1" customHeight="1" x14ac:dyDescent="0.2">
      <c r="A74" s="13" t="s">
        <v>75</v>
      </c>
      <c r="B74" s="90">
        <f>'[2]CONT-RA10651'!B75</f>
        <v>0</v>
      </c>
      <c r="C74" s="293">
        <f>'[2]CONT-RA10651'!E75</f>
        <v>0</v>
      </c>
      <c r="D74" s="293">
        <f>'[2]CONT-RA10651'!H75</f>
        <v>0</v>
      </c>
      <c r="E74" s="293">
        <f>'[2]CONT-RA10651'!K75</f>
        <v>0</v>
      </c>
      <c r="F74" s="293">
        <f>'[2]CONT-RA10651'!N75</f>
        <v>0</v>
      </c>
      <c r="G74" s="293">
        <f>'[2]CONT-RA10651'!O75</f>
        <v>0</v>
      </c>
      <c r="H74" s="293">
        <f>'[2]CONT-RA10651'!R75</f>
        <v>0</v>
      </c>
      <c r="I74" s="293">
        <f>'[2]CONT-RA10651'!S75</f>
        <v>0</v>
      </c>
      <c r="K74" s="293">
        <f>'[2]CONT-RA10651'!AA75</f>
        <v>0</v>
      </c>
      <c r="L74" s="293">
        <f t="shared" si="14"/>
        <v>0</v>
      </c>
      <c r="M74" s="293">
        <f t="shared" si="12"/>
        <v>0</v>
      </c>
    </row>
    <row r="75" spans="1:13" ht="20.100000000000001" hidden="1" customHeight="1" x14ac:dyDescent="0.2">
      <c r="A75" s="13" t="s">
        <v>76</v>
      </c>
      <c r="B75" s="90">
        <f>'[2]CONT-RA10651'!B76</f>
        <v>0</v>
      </c>
      <c r="C75" s="293">
        <f>'[2]CONT-RA10651'!E76</f>
        <v>0</v>
      </c>
      <c r="D75" s="293">
        <f>'[2]CONT-RA10651'!H76</f>
        <v>0</v>
      </c>
      <c r="E75" s="293">
        <f>'[2]CONT-RA10651'!K76</f>
        <v>0</v>
      </c>
      <c r="F75" s="293">
        <f>'[2]CONT-RA10651'!N76</f>
        <v>0</v>
      </c>
      <c r="G75" s="293">
        <f>'[2]CONT-RA10651'!O76</f>
        <v>0</v>
      </c>
      <c r="H75" s="293">
        <f>'[2]CONT-RA10651'!R76</f>
        <v>0</v>
      </c>
      <c r="I75" s="293">
        <f>'[2]CONT-RA10651'!S76</f>
        <v>0</v>
      </c>
      <c r="K75" s="293">
        <f>'[2]CONT-RA10651'!AA76</f>
        <v>0</v>
      </c>
      <c r="L75" s="293">
        <f t="shared" si="14"/>
        <v>0</v>
      </c>
      <c r="M75" s="293">
        <f t="shared" si="12"/>
        <v>0</v>
      </c>
    </row>
    <row r="76" spans="1:13" ht="20.100000000000001" hidden="1" customHeight="1" x14ac:dyDescent="0.2">
      <c r="A76" s="13" t="s">
        <v>77</v>
      </c>
      <c r="B76" s="90">
        <f>'[2]CONT-RA10651'!B77</f>
        <v>0</v>
      </c>
      <c r="C76" s="293">
        <f>'[2]CONT-RA10651'!E77</f>
        <v>0</v>
      </c>
      <c r="D76" s="293">
        <f>'[2]CONT-RA10651'!H77</f>
        <v>0</v>
      </c>
      <c r="E76" s="293">
        <f>'[2]CONT-RA10651'!K77</f>
        <v>0</v>
      </c>
      <c r="F76" s="293">
        <f>'[2]CONT-RA10651'!N77</f>
        <v>0</v>
      </c>
      <c r="G76" s="293">
        <f>'[2]CONT-RA10651'!O77</f>
        <v>0</v>
      </c>
      <c r="H76" s="293">
        <f>'[2]CONT-RA10651'!R77</f>
        <v>0</v>
      </c>
      <c r="I76" s="293">
        <f>'[2]CONT-RA10651'!S77</f>
        <v>0</v>
      </c>
      <c r="K76" s="293">
        <f>'[2]CONT-RA10651'!AA77</f>
        <v>0</v>
      </c>
      <c r="L76" s="293">
        <f t="shared" si="14"/>
        <v>0</v>
      </c>
      <c r="M76" s="293">
        <f t="shared" si="12"/>
        <v>0</v>
      </c>
    </row>
    <row r="77" spans="1:13" ht="20.100000000000001" hidden="1" customHeight="1" x14ac:dyDescent="0.2">
      <c r="A77" s="13" t="s">
        <v>78</v>
      </c>
      <c r="B77" s="90">
        <f>'[2]CONT-RA10651'!B78</f>
        <v>0</v>
      </c>
      <c r="C77" s="293">
        <f>'[2]CONT-RA10651'!E78</f>
        <v>0</v>
      </c>
      <c r="D77" s="293">
        <f>'[2]CONT-RA10651'!H78</f>
        <v>0</v>
      </c>
      <c r="E77" s="293">
        <f>'[2]CONT-RA10651'!K78</f>
        <v>0</v>
      </c>
      <c r="F77" s="293">
        <f>'[2]CONT-RA10651'!N78</f>
        <v>0</v>
      </c>
      <c r="G77" s="293">
        <f>'[2]CONT-RA10651'!O78</f>
        <v>0</v>
      </c>
      <c r="H77" s="293">
        <f>'[2]CONT-RA10651'!R78</f>
        <v>0</v>
      </c>
      <c r="I77" s="293">
        <f>'[2]CONT-RA10651'!S78</f>
        <v>0</v>
      </c>
      <c r="K77" s="293">
        <f>'[2]CONT-RA10651'!AA78</f>
        <v>0</v>
      </c>
      <c r="L77" s="293">
        <f t="shared" si="14"/>
        <v>0</v>
      </c>
      <c r="M77" s="293">
        <f t="shared" si="12"/>
        <v>0</v>
      </c>
    </row>
    <row r="78" spans="1:13" ht="20.100000000000001" hidden="1" customHeight="1" x14ac:dyDescent="0.2">
      <c r="A78" s="13" t="s">
        <v>176</v>
      </c>
      <c r="B78" s="90">
        <f>'[2]CONT-RA10651'!B79</f>
        <v>0</v>
      </c>
      <c r="C78" s="293">
        <f>'[2]CONT-RA10651'!E79</f>
        <v>0</v>
      </c>
      <c r="D78" s="293">
        <f>'[2]CONT-RA10651'!H79</f>
        <v>0</v>
      </c>
      <c r="E78" s="293">
        <f>'[2]CONT-RA10651'!K79</f>
        <v>0</v>
      </c>
      <c r="F78" s="293">
        <f>'[2]CONT-RA10651'!N79</f>
        <v>0</v>
      </c>
      <c r="G78" s="293">
        <f>'[2]CONT-RA10651'!O79</f>
        <v>0</v>
      </c>
      <c r="H78" s="293">
        <f>'[2]CONT-RA10651'!R79</f>
        <v>0</v>
      </c>
      <c r="I78" s="293">
        <f>'[2]CONT-RA10651'!S79</f>
        <v>0</v>
      </c>
      <c r="K78" s="293">
        <f>'[2]CONT-RA10651'!AA79</f>
        <v>0</v>
      </c>
      <c r="L78" s="293">
        <f t="shared" si="14"/>
        <v>0</v>
      </c>
      <c r="M78" s="293">
        <f t="shared" si="12"/>
        <v>0</v>
      </c>
    </row>
    <row r="79" spans="1:13" ht="20.100000000000001" hidden="1" customHeight="1" x14ac:dyDescent="0.2">
      <c r="A79" s="13" t="s">
        <v>81</v>
      </c>
      <c r="B79" s="90">
        <f>'[2]CONT-RA10651'!B80</f>
        <v>0</v>
      </c>
      <c r="C79" s="293">
        <f>'[2]CONT-RA10651'!E80</f>
        <v>0</v>
      </c>
      <c r="D79" s="293">
        <f>'[2]CONT-RA10651'!H80</f>
        <v>0</v>
      </c>
      <c r="E79" s="293">
        <f>'[2]CONT-RA10651'!K80</f>
        <v>0</v>
      </c>
      <c r="F79" s="293">
        <f>'[2]CONT-RA10651'!N80</f>
        <v>0</v>
      </c>
      <c r="G79" s="293">
        <f>'[2]CONT-RA10651'!O80</f>
        <v>0</v>
      </c>
      <c r="H79" s="293">
        <f>'[2]CONT-RA10651'!R80</f>
        <v>0</v>
      </c>
      <c r="I79" s="293">
        <f>'[2]CONT-RA10651'!S80</f>
        <v>0</v>
      </c>
      <c r="K79" s="293">
        <f>'[2]CONT-RA10651'!AA80</f>
        <v>0</v>
      </c>
      <c r="L79" s="293">
        <f t="shared" si="14"/>
        <v>0</v>
      </c>
      <c r="M79" s="293">
        <f t="shared" si="12"/>
        <v>0</v>
      </c>
    </row>
    <row r="80" spans="1:13" ht="20.100000000000001" hidden="1" customHeight="1" x14ac:dyDescent="0.2">
      <c r="A80" s="13" t="s">
        <v>139</v>
      </c>
      <c r="B80" s="90">
        <f>'[2]CONT-RA10651'!B81</f>
        <v>0</v>
      </c>
      <c r="C80" s="293">
        <f>'[2]CONT-RA10651'!E81</f>
        <v>0</v>
      </c>
      <c r="D80" s="293">
        <f>'[2]CONT-RA10651'!H81</f>
        <v>0</v>
      </c>
      <c r="E80" s="293">
        <f>'[2]CONT-RA10651'!K81</f>
        <v>0</v>
      </c>
      <c r="F80" s="293">
        <f>'[2]CONT-RA10651'!N81</f>
        <v>0</v>
      </c>
      <c r="G80" s="293">
        <f>'[2]CONT-RA10651'!O81</f>
        <v>0</v>
      </c>
      <c r="H80" s="293">
        <f>'[2]CONT-RA10651'!R81</f>
        <v>0</v>
      </c>
      <c r="I80" s="293">
        <f>'[2]CONT-RA10651'!S81</f>
        <v>0</v>
      </c>
      <c r="K80" s="293">
        <f>'[2]CONT-RA10651'!AA81</f>
        <v>0</v>
      </c>
      <c r="L80" s="293">
        <f t="shared" si="14"/>
        <v>0</v>
      </c>
      <c r="M80" s="293">
        <f t="shared" si="12"/>
        <v>0</v>
      </c>
    </row>
    <row r="81" spans="1:13" ht="20.100000000000001" hidden="1" customHeight="1" x14ac:dyDescent="0.2">
      <c r="A81" s="13" t="s">
        <v>79</v>
      </c>
      <c r="B81" s="90">
        <f>'[2]CONT-RA10651'!B82</f>
        <v>0</v>
      </c>
      <c r="C81" s="293">
        <f>'[2]CONT-RA10651'!E82</f>
        <v>0</v>
      </c>
      <c r="D81" s="293">
        <f>'[2]CONT-RA10651'!H82</f>
        <v>0</v>
      </c>
      <c r="E81" s="293">
        <f>'[2]CONT-RA10651'!K82</f>
        <v>0</v>
      </c>
      <c r="F81" s="293">
        <f>'[2]CONT-RA10651'!N82</f>
        <v>0</v>
      </c>
      <c r="G81" s="293">
        <f>'[2]CONT-RA10651'!O82</f>
        <v>0</v>
      </c>
      <c r="H81" s="293">
        <f>'[2]CONT-RA10651'!R82</f>
        <v>0</v>
      </c>
      <c r="I81" s="293">
        <f>'[2]CONT-RA10651'!S82</f>
        <v>0</v>
      </c>
      <c r="K81" s="293">
        <f>'[2]CONT-RA10651'!AA82</f>
        <v>0</v>
      </c>
      <c r="L81" s="293">
        <f t="shared" si="14"/>
        <v>0</v>
      </c>
      <c r="M81" s="293">
        <f t="shared" si="12"/>
        <v>0</v>
      </c>
    </row>
    <row r="82" spans="1:13" ht="20.100000000000001" hidden="1" customHeight="1" x14ac:dyDescent="0.2">
      <c r="A82" s="13" t="s">
        <v>80</v>
      </c>
      <c r="B82" s="90">
        <f>'[2]CONT-RA10651'!B83</f>
        <v>0</v>
      </c>
      <c r="C82" s="293">
        <f>'[2]CONT-RA10651'!E83</f>
        <v>0</v>
      </c>
      <c r="D82" s="293">
        <f>'[2]CONT-RA10651'!H83</f>
        <v>0</v>
      </c>
      <c r="E82" s="293">
        <f>'[2]CONT-RA10651'!K83</f>
        <v>0</v>
      </c>
      <c r="F82" s="293">
        <f>'[2]CONT-RA10651'!N83</f>
        <v>0</v>
      </c>
      <c r="G82" s="293">
        <f>'[2]CONT-RA10651'!O83</f>
        <v>0</v>
      </c>
      <c r="H82" s="293">
        <f>'[2]CONT-RA10651'!R83</f>
        <v>0</v>
      </c>
      <c r="I82" s="293">
        <f>'[2]CONT-RA10651'!S83</f>
        <v>0</v>
      </c>
      <c r="K82" s="293">
        <f>'[2]CONT-RA10651'!AA83</f>
        <v>0</v>
      </c>
      <c r="L82" s="293">
        <f t="shared" si="14"/>
        <v>0</v>
      </c>
      <c r="M82" s="293">
        <f t="shared" si="12"/>
        <v>0</v>
      </c>
    </row>
    <row r="83" spans="1:13" ht="20.100000000000001" hidden="1" customHeight="1" x14ac:dyDescent="0.2">
      <c r="A83" s="13" t="s">
        <v>82</v>
      </c>
      <c r="B83" s="90">
        <f>'[2]CONT-RA10651'!B84</f>
        <v>0</v>
      </c>
      <c r="C83" s="293">
        <f>'[2]CONT-RA10651'!E84</f>
        <v>0</v>
      </c>
      <c r="D83" s="293">
        <f>'[2]CONT-RA10651'!H84</f>
        <v>0</v>
      </c>
      <c r="E83" s="293">
        <f>'[2]CONT-RA10651'!K84</f>
        <v>0</v>
      </c>
      <c r="F83" s="293">
        <f>'[2]CONT-RA10651'!N84</f>
        <v>0</v>
      </c>
      <c r="G83" s="293">
        <f>'[2]CONT-RA10651'!O84</f>
        <v>0</v>
      </c>
      <c r="H83" s="293">
        <f>'[2]CONT-RA10651'!R84</f>
        <v>0</v>
      </c>
      <c r="I83" s="293">
        <f>'[2]CONT-RA10651'!S84</f>
        <v>0</v>
      </c>
      <c r="K83" s="293">
        <f>'[2]CONT-RA10651'!AA84</f>
        <v>0</v>
      </c>
      <c r="L83" s="293">
        <f t="shared" si="14"/>
        <v>0</v>
      </c>
      <c r="M83" s="293">
        <f t="shared" si="12"/>
        <v>0</v>
      </c>
    </row>
    <row r="84" spans="1:13" ht="20.100000000000001" hidden="1" customHeight="1" x14ac:dyDescent="0.2">
      <c r="A84" s="13" t="s">
        <v>83</v>
      </c>
      <c r="B84" s="90">
        <f>'[2]CONT-RA10651'!B85</f>
        <v>0</v>
      </c>
      <c r="C84" s="293">
        <f>'[2]CONT-RA10651'!E85</f>
        <v>0</v>
      </c>
      <c r="D84" s="293">
        <f>'[2]CONT-RA10651'!H85</f>
        <v>0</v>
      </c>
      <c r="E84" s="293">
        <f>'[2]CONT-RA10651'!K85</f>
        <v>0</v>
      </c>
      <c r="F84" s="293">
        <f>'[2]CONT-RA10651'!N85</f>
        <v>0</v>
      </c>
      <c r="G84" s="293">
        <f>'[2]CONT-RA10651'!O85</f>
        <v>0</v>
      </c>
      <c r="H84" s="293">
        <f>'[2]CONT-RA10651'!R85</f>
        <v>0</v>
      </c>
      <c r="I84" s="293">
        <f>'[2]CONT-RA10651'!S85</f>
        <v>0</v>
      </c>
      <c r="K84" s="293">
        <f>'[2]CONT-RA10651'!AA85</f>
        <v>0</v>
      </c>
      <c r="L84" s="293">
        <f t="shared" si="14"/>
        <v>0</v>
      </c>
      <c r="M84" s="293">
        <f t="shared" si="12"/>
        <v>0</v>
      </c>
    </row>
    <row r="85" spans="1:13" ht="20.100000000000001" hidden="1" customHeight="1" x14ac:dyDescent="0.2">
      <c r="A85" s="13" t="s">
        <v>297</v>
      </c>
      <c r="B85" s="90">
        <f>'[2]CONT-RA10651'!B86</f>
        <v>0</v>
      </c>
      <c r="C85" s="293">
        <f>'[2]CONT-RA10651'!E86</f>
        <v>0</v>
      </c>
      <c r="D85" s="293">
        <f>'[2]CONT-RA10651'!H86</f>
        <v>0</v>
      </c>
      <c r="E85" s="293">
        <f>'[2]CONT-RA10651'!K86</f>
        <v>0</v>
      </c>
      <c r="F85" s="293">
        <f>'[2]CONT-RA10651'!N86</f>
        <v>0</v>
      </c>
      <c r="G85" s="293">
        <f>'[2]CONT-RA10651'!O86</f>
        <v>0</v>
      </c>
      <c r="H85" s="293">
        <f>'[2]CONT-RA10651'!R86</f>
        <v>0</v>
      </c>
      <c r="I85" s="293">
        <f>'[2]CONT-RA10651'!S86</f>
        <v>0</v>
      </c>
      <c r="K85" s="293">
        <f>'[2]CONT-RA10651'!AA86</f>
        <v>0</v>
      </c>
      <c r="L85" s="293">
        <f t="shared" si="14"/>
        <v>0</v>
      </c>
      <c r="M85" s="293">
        <f t="shared" si="12"/>
        <v>0</v>
      </c>
    </row>
    <row r="86" spans="1:13" ht="20.100000000000001" hidden="1" customHeight="1" x14ac:dyDescent="0.2">
      <c r="A86" s="13" t="s">
        <v>84</v>
      </c>
      <c r="B86" s="90">
        <f>'[2]CONT-RA10651'!B87</f>
        <v>0</v>
      </c>
      <c r="C86" s="293">
        <f>'[2]CONT-RA10651'!E87</f>
        <v>0</v>
      </c>
      <c r="D86" s="293">
        <f>'[2]CONT-RA10651'!H87</f>
        <v>0</v>
      </c>
      <c r="E86" s="293">
        <f>'[2]CONT-RA10651'!K87</f>
        <v>0</v>
      </c>
      <c r="F86" s="293">
        <f>'[2]CONT-RA10651'!N87</f>
        <v>0</v>
      </c>
      <c r="G86" s="293">
        <f>'[2]CONT-RA10651'!O87</f>
        <v>0</v>
      </c>
      <c r="H86" s="293">
        <f>'[2]CONT-RA10651'!R87</f>
        <v>0</v>
      </c>
      <c r="I86" s="293">
        <f>'[2]CONT-RA10651'!S87</f>
        <v>0</v>
      </c>
      <c r="K86" s="293">
        <f>'[2]CONT-RA10651'!AA87</f>
        <v>0</v>
      </c>
      <c r="L86" s="293">
        <f t="shared" si="14"/>
        <v>0</v>
      </c>
      <c r="M86" s="293">
        <f t="shared" si="12"/>
        <v>0</v>
      </c>
    </row>
    <row r="87" spans="1:13" ht="20.100000000000001" hidden="1" customHeight="1" x14ac:dyDescent="0.2">
      <c r="A87" s="13" t="s">
        <v>85</v>
      </c>
      <c r="B87" s="90">
        <f>'[2]CONT-RA10651'!B88</f>
        <v>0</v>
      </c>
      <c r="C87" s="293">
        <f>'[2]CONT-RA10651'!E88</f>
        <v>0</v>
      </c>
      <c r="D87" s="293">
        <f>'[2]CONT-RA10651'!H88</f>
        <v>0</v>
      </c>
      <c r="E87" s="293">
        <f>'[2]CONT-RA10651'!K88</f>
        <v>0</v>
      </c>
      <c r="F87" s="293">
        <f>'[2]CONT-RA10651'!N88</f>
        <v>0</v>
      </c>
      <c r="G87" s="293">
        <f>'[2]CONT-RA10651'!O88</f>
        <v>0</v>
      </c>
      <c r="H87" s="293">
        <f>'[2]CONT-RA10651'!R88</f>
        <v>0</v>
      </c>
      <c r="I87" s="293">
        <f>'[2]CONT-RA10651'!S88</f>
        <v>0</v>
      </c>
      <c r="K87" s="293">
        <f>'[2]CONT-RA10651'!AA88</f>
        <v>0</v>
      </c>
      <c r="L87" s="293">
        <f t="shared" si="14"/>
        <v>0</v>
      </c>
      <c r="M87" s="293">
        <f t="shared" si="12"/>
        <v>0</v>
      </c>
    </row>
    <row r="88" spans="1:13" ht="20.100000000000001" hidden="1" customHeight="1" x14ac:dyDescent="0.2">
      <c r="A88" s="341"/>
      <c r="B88" s="90"/>
    </row>
    <row r="89" spans="1:13" ht="8.25" customHeight="1" x14ac:dyDescent="0.2">
      <c r="A89" s="341"/>
      <c r="B89" s="371"/>
    </row>
    <row r="90" spans="1:13" ht="20.100000000000001" customHeight="1" x14ac:dyDescent="0.2">
      <c r="A90" s="120" t="s">
        <v>146</v>
      </c>
      <c r="B90" s="90">
        <f>'[2]CONT-RA10651'!B90</f>
        <v>0</v>
      </c>
      <c r="C90" s="293">
        <f>'[2]CONT-RA10651'!E90</f>
        <v>28841</v>
      </c>
      <c r="D90" s="293">
        <f>'[2]CONT-RA10651'!H90</f>
        <v>0</v>
      </c>
      <c r="E90" s="293">
        <f>'[2]CONT-RA10651'!K90</f>
        <v>0</v>
      </c>
      <c r="F90" s="293">
        <f>'[2]CONT-RA10651'!N90</f>
        <v>0</v>
      </c>
      <c r="G90" s="293">
        <f>'[2]CONT-RA10651'!O90</f>
        <v>0</v>
      </c>
      <c r="H90" s="293">
        <f>'[2]CONT-RA10651'!R90</f>
        <v>0</v>
      </c>
      <c r="I90" s="293">
        <f>'[2]CONT-RA10651'!S90</f>
        <v>0</v>
      </c>
      <c r="K90" s="293">
        <f>'[2]CONT-RA10651'!X90</f>
        <v>0</v>
      </c>
      <c r="L90" s="293">
        <f>SUM(C90:K90)</f>
        <v>28841</v>
      </c>
      <c r="M90" s="293">
        <f>L90+B90</f>
        <v>28841</v>
      </c>
    </row>
    <row r="91" spans="1:13" ht="21.75" customHeight="1" x14ac:dyDescent="0.2">
      <c r="A91" s="342" t="s">
        <v>268</v>
      </c>
      <c r="B91" s="372">
        <f t="shared" ref="B91:K91" si="15">SUM(B92:B93)</f>
        <v>0</v>
      </c>
      <c r="C91" s="372">
        <f t="shared" si="15"/>
        <v>0</v>
      </c>
      <c r="D91" s="372">
        <f t="shared" si="15"/>
        <v>14461</v>
      </c>
      <c r="E91" s="372">
        <f t="shared" si="15"/>
        <v>0</v>
      </c>
      <c r="F91" s="372">
        <f t="shared" si="15"/>
        <v>0</v>
      </c>
      <c r="G91" s="372">
        <f t="shared" si="15"/>
        <v>0</v>
      </c>
      <c r="H91" s="372">
        <f t="shared" si="15"/>
        <v>0</v>
      </c>
      <c r="I91" s="372">
        <f t="shared" si="15"/>
        <v>0</v>
      </c>
      <c r="J91" s="372"/>
      <c r="K91" s="372">
        <f t="shared" si="15"/>
        <v>0</v>
      </c>
      <c r="L91" s="372">
        <f>SUM(L92:L93)</f>
        <v>14461</v>
      </c>
      <c r="M91" s="372">
        <f>L91+B91</f>
        <v>14461</v>
      </c>
    </row>
    <row r="92" spans="1:13" ht="20.100000000000001" hidden="1" customHeight="1" x14ac:dyDescent="0.2">
      <c r="A92" s="342" t="s">
        <v>148</v>
      </c>
      <c r="B92" s="344">
        <f>'[2]CONT-RA10651'!B92</f>
        <v>0</v>
      </c>
      <c r="C92" s="293">
        <f>'[2]CONT-RA10651'!E92</f>
        <v>0</v>
      </c>
      <c r="D92" s="293">
        <f>'[2]CONT-RA10651'!H92</f>
        <v>14461</v>
      </c>
      <c r="E92" s="293">
        <f>'[2]CONT-RA10651'!K92</f>
        <v>0</v>
      </c>
      <c r="F92" s="293">
        <f>'[2]CONT-RA10651'!N92</f>
        <v>0</v>
      </c>
      <c r="G92" s="293">
        <f>'[2]CONT-RA10651'!O92</f>
        <v>0</v>
      </c>
      <c r="H92" s="293">
        <f>'[2]CONT-RA10651'!R92</f>
        <v>0</v>
      </c>
      <c r="I92" s="293">
        <f>'[2]CONT-RA10651'!S92</f>
        <v>0</v>
      </c>
      <c r="K92" s="293">
        <f>'[2]CONT-RA10651'!AA92</f>
        <v>0</v>
      </c>
      <c r="L92" s="293">
        <f>SUM(C92:K92)</f>
        <v>14461</v>
      </c>
      <c r="M92" s="293">
        <f>L92+B92</f>
        <v>14461</v>
      </c>
    </row>
    <row r="93" spans="1:13" ht="20.100000000000001" hidden="1" customHeight="1" x14ac:dyDescent="0.2">
      <c r="A93" s="342" t="s">
        <v>149</v>
      </c>
      <c r="B93" s="344">
        <f>'[2]CONT-RA10651'!B93</f>
        <v>0</v>
      </c>
      <c r="C93" s="293">
        <f>'[2]CONT-RA10651'!E93</f>
        <v>0</v>
      </c>
      <c r="D93" s="293">
        <f>'[2]CONT-RA10651'!H93</f>
        <v>0</v>
      </c>
      <c r="E93" s="293">
        <f>'[2]CONT-RA10651'!K93</f>
        <v>0</v>
      </c>
      <c r="F93" s="293">
        <f>'[2]CONT-RA10651'!N93</f>
        <v>0</v>
      </c>
      <c r="G93" s="293">
        <f>'[2]CONT-RA10651'!O93</f>
        <v>0</v>
      </c>
      <c r="H93" s="293">
        <f>'[2]CONT-RA10651'!R93</f>
        <v>0</v>
      </c>
      <c r="I93" s="293">
        <f>'[2]CONT-RA10651'!S93</f>
        <v>0</v>
      </c>
      <c r="K93" s="293">
        <f>'[2]CONT-RA10651'!AA93</f>
        <v>0</v>
      </c>
      <c r="L93" s="293">
        <f>SUM(C93:K93)</f>
        <v>0</v>
      </c>
      <c r="M93" s="293">
        <f>L93+B93</f>
        <v>0</v>
      </c>
    </row>
    <row r="94" spans="1:13" ht="20.100000000000001" hidden="1" customHeight="1" x14ac:dyDescent="0.2">
      <c r="A94" s="120" t="s">
        <v>291</v>
      </c>
      <c r="B94" s="90">
        <f>'[2]CONT-RA10651'!B94</f>
        <v>0</v>
      </c>
      <c r="C94" s="293">
        <f>'[2]CONT-RA10651'!E94</f>
        <v>0</v>
      </c>
      <c r="D94" s="293">
        <f>'[2]CONT-RA10651'!H94</f>
        <v>0</v>
      </c>
      <c r="E94" s="293">
        <f>'[2]CONT-RA10651'!K94</f>
        <v>0</v>
      </c>
      <c r="F94" s="293">
        <f>'[2]CONT-RA10651'!N94</f>
        <v>0</v>
      </c>
      <c r="G94" s="293">
        <f>'[2]CONT-RA10651'!O94</f>
        <v>0</v>
      </c>
      <c r="H94" s="293">
        <f>'[2]CONT-RA10651'!R94</f>
        <v>0</v>
      </c>
      <c r="I94" s="293">
        <f>'[2]CONT-RA10651'!S94</f>
        <v>0</v>
      </c>
      <c r="K94" s="293">
        <f>'[2]CONT-RA10651'!AA94</f>
        <v>0</v>
      </c>
      <c r="L94" s="293">
        <f>SUM(C94:K94)</f>
        <v>0</v>
      </c>
      <c r="M94" s="293">
        <f>L94+B94</f>
        <v>0</v>
      </c>
    </row>
    <row r="95" spans="1:13" ht="20.100000000000001" hidden="1" customHeight="1" x14ac:dyDescent="0.2">
      <c r="A95" s="341"/>
      <c r="B95" s="90"/>
    </row>
    <row r="96" spans="1:13" ht="22.5" customHeight="1" thickBot="1" x14ac:dyDescent="0.25">
      <c r="A96" s="363" t="s">
        <v>13</v>
      </c>
      <c r="B96" s="349">
        <f t="shared" ref="B96:M96" si="16">SUM(B6:B12)+SUM(B15:B20)+SUM(B23:B25)+SUM(B28:B29)+SUM(B32:B48)+B91+B90+B94+B95</f>
        <v>864320</v>
      </c>
      <c r="C96" s="349">
        <f t="shared" si="16"/>
        <v>28841</v>
      </c>
      <c r="D96" s="349">
        <f t="shared" si="16"/>
        <v>14461</v>
      </c>
      <c r="E96" s="349">
        <f t="shared" si="16"/>
        <v>46447</v>
      </c>
      <c r="F96" s="349">
        <f t="shared" si="16"/>
        <v>59414</v>
      </c>
      <c r="G96" s="349">
        <f t="shared" si="16"/>
        <v>0</v>
      </c>
      <c r="H96" s="349">
        <f t="shared" si="16"/>
        <v>0</v>
      </c>
      <c r="I96" s="349">
        <f t="shared" si="16"/>
        <v>0</v>
      </c>
      <c r="J96" s="349">
        <f t="shared" si="16"/>
        <v>0</v>
      </c>
      <c r="K96" s="349">
        <f t="shared" si="16"/>
        <v>20000</v>
      </c>
      <c r="L96" s="349">
        <f t="shared" si="16"/>
        <v>169163</v>
      </c>
      <c r="M96" s="349">
        <f t="shared" si="16"/>
        <v>1033483</v>
      </c>
    </row>
    <row r="97" spans="4:11" ht="12" customHeight="1" thickTop="1" x14ac:dyDescent="0.2">
      <c r="D97" s="142"/>
      <c r="K97" s="344"/>
    </row>
    <row r="98" spans="4:11" ht="12" customHeight="1" x14ac:dyDescent="0.2">
      <c r="D98" s="142"/>
      <c r="I98" s="142"/>
      <c r="J98" s="142"/>
      <c r="K98" s="142"/>
    </row>
    <row r="99" spans="4:11" ht="12" customHeight="1" x14ac:dyDescent="0.2">
      <c r="D99" s="142"/>
      <c r="I99" s="142"/>
      <c r="J99" s="142"/>
      <c r="K99" s="142"/>
    </row>
    <row r="100" spans="4:11" ht="12" customHeight="1" x14ac:dyDescent="0.2">
      <c r="D100" s="142"/>
      <c r="I100" s="142"/>
      <c r="J100" s="142"/>
      <c r="K100" s="142"/>
    </row>
    <row r="101" spans="4:11" ht="12" customHeight="1" x14ac:dyDescent="0.2">
      <c r="D101" s="142"/>
      <c r="I101" s="142"/>
      <c r="J101" s="142"/>
      <c r="K101" s="142"/>
    </row>
    <row r="102" spans="4:11" ht="12" customHeight="1" x14ac:dyDescent="0.2">
      <c r="D102" s="142"/>
      <c r="I102" s="142"/>
      <c r="J102" s="142"/>
      <c r="K102" s="142"/>
    </row>
    <row r="103" spans="4:11" ht="12" customHeight="1" x14ac:dyDescent="0.2">
      <c r="D103" s="142"/>
      <c r="I103" s="142"/>
      <c r="J103" s="142"/>
      <c r="K103" s="142"/>
    </row>
    <row r="104" spans="4:11" ht="12" customHeight="1" x14ac:dyDescent="0.2">
      <c r="D104" s="142"/>
      <c r="I104" s="142"/>
      <c r="J104" s="142"/>
      <c r="K104" s="142"/>
    </row>
    <row r="105" spans="4:11" ht="12" customHeight="1" x14ac:dyDescent="0.2">
      <c r="D105" s="142"/>
      <c r="I105" s="142"/>
      <c r="J105" s="142"/>
      <c r="K105" s="142"/>
    </row>
    <row r="106" spans="4:11" ht="12" customHeight="1" x14ac:dyDescent="0.2">
      <c r="D106" s="373"/>
      <c r="I106" s="142"/>
      <c r="J106" s="142"/>
      <c r="K106" s="142"/>
    </row>
    <row r="107" spans="4:11" ht="12" customHeight="1" x14ac:dyDescent="0.2">
      <c r="D107" s="142"/>
      <c r="I107" s="142"/>
      <c r="J107" s="142"/>
      <c r="K107" s="142"/>
    </row>
    <row r="108" spans="4:11" ht="12" customHeight="1" x14ac:dyDescent="0.2">
      <c r="D108" s="142"/>
      <c r="I108" s="142"/>
      <c r="J108" s="142"/>
      <c r="K108" s="142"/>
    </row>
    <row r="109" spans="4:11" s="293" customFormat="1" ht="12" customHeight="1" x14ac:dyDescent="0.2">
      <c r="D109" s="142"/>
      <c r="I109" s="142"/>
      <c r="J109" s="142"/>
      <c r="K109" s="142"/>
    </row>
    <row r="110" spans="4:11" s="293" customFormat="1" ht="12" customHeight="1" x14ac:dyDescent="0.2">
      <c r="D110" s="142"/>
      <c r="I110" s="142"/>
      <c r="J110" s="142"/>
      <c r="K110" s="142"/>
    </row>
    <row r="111" spans="4:11" s="293" customFormat="1" ht="12" customHeight="1" x14ac:dyDescent="0.2">
      <c r="D111" s="142"/>
      <c r="I111" s="142"/>
      <c r="J111" s="142"/>
      <c r="K111" s="142"/>
    </row>
    <row r="112" spans="4:11" s="293" customFormat="1" ht="12" customHeight="1" x14ac:dyDescent="0.2">
      <c r="I112" s="142"/>
      <c r="J112" s="142"/>
      <c r="K112" s="142"/>
    </row>
    <row r="113" spans="1:11" s="293" customFormat="1" ht="12" customHeight="1" x14ac:dyDescent="0.2">
      <c r="I113" s="142"/>
      <c r="J113" s="142"/>
      <c r="K113" s="142"/>
    </row>
    <row r="114" spans="1:11" s="293" customFormat="1" ht="12" customHeight="1" x14ac:dyDescent="0.2">
      <c r="K114" s="142"/>
    </row>
    <row r="115" spans="1:11" s="293" customFormat="1" ht="12" customHeight="1" x14ac:dyDescent="0.2">
      <c r="A115" s="41"/>
      <c r="B115" s="41"/>
      <c r="C115" s="41"/>
      <c r="K115" s="142"/>
    </row>
    <row r="116" spans="1:11" s="293" customFormat="1" ht="12" customHeight="1" x14ac:dyDescent="0.2">
      <c r="K116" s="142"/>
    </row>
    <row r="117" spans="1:11" s="293" customFormat="1" ht="12" customHeight="1" x14ac:dyDescent="0.2">
      <c r="K117" s="142"/>
    </row>
    <row r="118" spans="1:11" s="293" customFormat="1" ht="12" customHeight="1" x14ac:dyDescent="0.2">
      <c r="K118" s="142"/>
    </row>
    <row r="119" spans="1:11" s="293" customFormat="1" ht="12" customHeight="1" x14ac:dyDescent="0.2">
      <c r="K119" s="142"/>
    </row>
  </sheetData>
  <printOptions gridLines="1"/>
  <pageMargins left="0.96" right="0.25" top="0.94" bottom="0.35" header="0.23" footer="0.19"/>
  <pageSetup paperSize="9" scale="90" orientation="portrait" r:id="rId1"/>
  <headerFooter alignWithMargins="0">
    <oddFooter>&amp;L&amp;7                        &amp;D/&amp;T&amp;CPage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6"/>
  <sheetViews>
    <sheetView tabSelected="1" zoomScale="118" zoomScaleNormal="118" zoomScaleSheetLayoutView="80" workbookViewId="0">
      <pane xSplit="1" ySplit="5" topLeftCell="B79" activePane="bottomRight" state="frozen"/>
      <selection pane="topRight" activeCell="B1" sqref="B1"/>
      <selection pane="bottomLeft" activeCell="A7" sqref="A7"/>
      <selection pane="bottomRight" activeCell="E5" sqref="E5"/>
    </sheetView>
  </sheetViews>
  <sheetFormatPr defaultRowHeight="12.75" x14ac:dyDescent="0.2"/>
  <cols>
    <col min="1" max="1" width="17.140625" style="293" customWidth="1"/>
    <col min="2" max="2" width="9.85546875" style="293" customWidth="1"/>
    <col min="3" max="3" width="9" style="293" customWidth="1"/>
    <col min="4" max="4" width="9.85546875" style="293" customWidth="1"/>
    <col min="5" max="5" width="9.140625" style="293"/>
    <col min="6" max="6" width="9.85546875" style="293" customWidth="1"/>
    <col min="7" max="7" width="10" style="293" hidden="1" customWidth="1"/>
    <col min="8" max="8" width="8.28515625" style="293" hidden="1" customWidth="1"/>
    <col min="9" max="9" width="10.42578125" style="293" hidden="1" customWidth="1"/>
    <col min="10" max="10" width="10" style="293" hidden="1" customWidth="1"/>
    <col min="11" max="11" width="8.42578125" style="293" hidden="1" customWidth="1"/>
    <col min="12" max="12" width="10.5703125" style="293" customWidth="1"/>
    <col min="13" max="13" width="10.85546875" style="293" customWidth="1"/>
    <col min="14" max="14" width="8.85546875" style="293" hidden="1" customWidth="1"/>
    <col min="15" max="15" width="10.5703125" style="293" customWidth="1"/>
    <col min="16" max="16384" width="9.140625" style="41"/>
  </cols>
  <sheetData>
    <row r="1" spans="1:15" s="350" customFormat="1" ht="16.5" customHeight="1" x14ac:dyDescent="0.2">
      <c r="A1" s="318" t="str">
        <f>[2]SUM!A1</f>
        <v>CY 2016 ALLOTMENT RELEASES</v>
      </c>
      <c r="B1" s="318"/>
      <c r="C1" s="318"/>
      <c r="O1" s="351"/>
    </row>
    <row r="2" spans="1:15" s="350" customFormat="1" x14ac:dyDescent="0.2">
      <c r="A2" s="352" t="s">
        <v>184</v>
      </c>
      <c r="B2" s="352"/>
      <c r="C2" s="352"/>
    </row>
    <row r="3" spans="1:15" s="350" customFormat="1" ht="15" customHeight="1" x14ac:dyDescent="0.2">
      <c r="A3" s="318" t="str">
        <f>[2]SUM!A3</f>
        <v>JANUARY 1-31, 2016</v>
      </c>
      <c r="B3" s="318"/>
      <c r="C3" s="318"/>
      <c r="E3" s="37"/>
      <c r="F3" s="37"/>
    </row>
    <row r="4" spans="1:15" s="350" customFormat="1" x14ac:dyDescent="0.2">
      <c r="A4" s="318" t="s">
        <v>0</v>
      </c>
      <c r="B4" s="318"/>
      <c r="C4" s="318"/>
      <c r="E4" s="37"/>
      <c r="F4" s="37"/>
    </row>
    <row r="5" spans="1:15" s="375" customFormat="1" ht="66" customHeight="1" x14ac:dyDescent="0.25">
      <c r="A5" s="374" t="s">
        <v>1</v>
      </c>
      <c r="B5" s="359" t="s">
        <v>242</v>
      </c>
      <c r="C5" s="359" t="s">
        <v>272</v>
      </c>
      <c r="D5" s="359" t="s">
        <v>185</v>
      </c>
      <c r="E5" s="359" t="s">
        <v>186</v>
      </c>
      <c r="F5" s="359" t="s">
        <v>187</v>
      </c>
      <c r="G5" s="359" t="s">
        <v>188</v>
      </c>
      <c r="H5" s="359" t="s">
        <v>287</v>
      </c>
      <c r="I5" s="374" t="s">
        <v>267</v>
      </c>
      <c r="J5" s="374" t="s">
        <v>189</v>
      </c>
      <c r="K5" s="359" t="s">
        <v>190</v>
      </c>
      <c r="L5" s="359" t="s">
        <v>298</v>
      </c>
      <c r="M5" s="370" t="s">
        <v>191</v>
      </c>
      <c r="N5" s="359" t="s">
        <v>192</v>
      </c>
      <c r="O5" s="359" t="s">
        <v>13</v>
      </c>
    </row>
    <row r="6" spans="1:15" ht="14.25" customHeight="1" x14ac:dyDescent="0.2">
      <c r="A6" s="330" t="s">
        <v>101</v>
      </c>
      <c r="B6" s="84">
        <f>[2]AUTO!F7</f>
        <v>325234</v>
      </c>
      <c r="C6" s="84">
        <f>[2]AUTO!K7</f>
        <v>0</v>
      </c>
      <c r="D6" s="84">
        <f>[2]AUTO!N7</f>
        <v>0</v>
      </c>
      <c r="E6" s="84">
        <f>[2]AUTO!S7</f>
        <v>0</v>
      </c>
      <c r="F6" s="84"/>
      <c r="G6" s="84">
        <f>[2]AUTO!AD7</f>
        <v>0</v>
      </c>
      <c r="H6" s="84">
        <f>[2]AUTO!AE7</f>
        <v>0</v>
      </c>
      <c r="I6" s="84">
        <f>[2]AUTO!AF7</f>
        <v>0</v>
      </c>
      <c r="J6" s="84">
        <f>[2]AUTO!AG7</f>
        <v>0</v>
      </c>
      <c r="K6" s="84">
        <f>[2]AUTO!AJ7</f>
        <v>0</v>
      </c>
      <c r="L6" s="84">
        <f>[2]AUTO!AM7</f>
        <v>0</v>
      </c>
      <c r="M6" s="84">
        <f>[2]AUTO!AQ7</f>
        <v>0</v>
      </c>
      <c r="N6" s="84">
        <f>[2]AUTO!AR7</f>
        <v>0</v>
      </c>
      <c r="O6" s="84">
        <f t="shared" ref="O6:O11" si="0">SUM(B6:N6)</f>
        <v>325234</v>
      </c>
    </row>
    <row r="7" spans="1:15" x14ac:dyDescent="0.2">
      <c r="A7" s="26" t="s">
        <v>102</v>
      </c>
      <c r="B7" s="84">
        <f>[2]AUTO!F8</f>
        <v>33747</v>
      </c>
      <c r="C7" s="84">
        <f>[2]AUTO!K8</f>
        <v>0</v>
      </c>
      <c r="D7" s="84">
        <f>[2]AUTO!N8</f>
        <v>0</v>
      </c>
      <c r="E7" s="84">
        <f>[2]AUTO!S8</f>
        <v>0</v>
      </c>
      <c r="F7" s="84"/>
      <c r="G7" s="84">
        <f>[2]AUTO!AD8</f>
        <v>0</v>
      </c>
      <c r="H7" s="84">
        <f>[2]AUTO!AE8</f>
        <v>0</v>
      </c>
      <c r="I7" s="84">
        <f>[2]AUTO!AF8</f>
        <v>0</v>
      </c>
      <c r="J7" s="84">
        <f>[2]AUTO!AG8</f>
        <v>0</v>
      </c>
      <c r="K7" s="84">
        <f>[2]AUTO!AJ8</f>
        <v>0</v>
      </c>
      <c r="L7" s="84">
        <f>[2]AUTO!AM8</f>
        <v>0</v>
      </c>
      <c r="M7" s="84">
        <f>[2]AUTO!AQ8</f>
        <v>0</v>
      </c>
      <c r="N7" s="84">
        <f>[2]AUTO!AR8</f>
        <v>0</v>
      </c>
      <c r="O7" s="84">
        <f t="shared" si="0"/>
        <v>33747</v>
      </c>
    </row>
    <row r="8" spans="1:15" x14ac:dyDescent="0.2">
      <c r="A8" s="26" t="s">
        <v>103</v>
      </c>
      <c r="B8" s="84">
        <f>[2]AUTO!F9</f>
        <v>3829</v>
      </c>
      <c r="C8" s="84">
        <f>[2]AUTO!K9</f>
        <v>0</v>
      </c>
      <c r="D8" s="84">
        <f>[2]AUTO!N9</f>
        <v>0</v>
      </c>
      <c r="E8" s="84">
        <f>[2]AUTO!S9</f>
        <v>0</v>
      </c>
      <c r="F8" s="84"/>
      <c r="G8" s="84">
        <f>[2]AUTO!AD9</f>
        <v>0</v>
      </c>
      <c r="H8" s="84">
        <f>[2]AUTO!AE9</f>
        <v>0</v>
      </c>
      <c r="I8" s="84">
        <f>[2]AUTO!AF9</f>
        <v>0</v>
      </c>
      <c r="J8" s="84">
        <f>[2]AUTO!AG9</f>
        <v>0</v>
      </c>
      <c r="K8" s="84">
        <f>[2]AUTO!AJ9</f>
        <v>0</v>
      </c>
      <c r="L8" s="84">
        <f>[2]AUTO!AM9</f>
        <v>0</v>
      </c>
      <c r="M8" s="84">
        <f>[2]AUTO!AQ9</f>
        <v>0</v>
      </c>
      <c r="N8" s="84">
        <f>[2]AUTO!AR9</f>
        <v>0</v>
      </c>
      <c r="O8" s="84">
        <f t="shared" si="0"/>
        <v>3829</v>
      </c>
    </row>
    <row r="9" spans="1:15" x14ac:dyDescent="0.2">
      <c r="A9" s="26" t="s">
        <v>104</v>
      </c>
      <c r="B9" s="84">
        <f>[2]AUTO!F10</f>
        <v>251307</v>
      </c>
      <c r="C9" s="84">
        <f>[2]AUTO!K10</f>
        <v>0</v>
      </c>
      <c r="D9" s="84">
        <f>[2]AUTO!N10</f>
        <v>0</v>
      </c>
      <c r="E9" s="84">
        <f>[2]AUTO!S10</f>
        <v>0</v>
      </c>
      <c r="F9" s="84"/>
      <c r="G9" s="84">
        <f>[2]AUTO!AD10</f>
        <v>0</v>
      </c>
      <c r="H9" s="84">
        <f>[2]AUTO!AE10</f>
        <v>0</v>
      </c>
      <c r="I9" s="84">
        <f>[2]AUTO!AF10</f>
        <v>0</v>
      </c>
      <c r="J9" s="84">
        <f>[2]AUTO!AG10</f>
        <v>0</v>
      </c>
      <c r="K9" s="84">
        <f>[2]AUTO!AJ10</f>
        <v>0</v>
      </c>
      <c r="L9" s="84">
        <f>[2]AUTO!AM10</f>
        <v>0</v>
      </c>
      <c r="M9" s="84">
        <f>[2]AUTO!AQ10</f>
        <v>0</v>
      </c>
      <c r="N9" s="84">
        <f>[2]AUTO!AR10</f>
        <v>0</v>
      </c>
      <c r="O9" s="84">
        <f t="shared" si="0"/>
        <v>251307</v>
      </c>
    </row>
    <row r="10" spans="1:15" x14ac:dyDescent="0.2">
      <c r="A10" s="26" t="s">
        <v>105</v>
      </c>
      <c r="B10" s="84">
        <f>[2]AUTO!F11</f>
        <v>248207</v>
      </c>
      <c r="C10" s="84">
        <f>[2]AUTO!K11</f>
        <v>0</v>
      </c>
      <c r="D10" s="84">
        <f>[2]AUTO!N11</f>
        <v>0</v>
      </c>
      <c r="E10" s="84">
        <f>[2]AUTO!S11</f>
        <v>0</v>
      </c>
      <c r="F10" s="84"/>
      <c r="G10" s="84">
        <f>[2]AUTO!AD11</f>
        <v>0</v>
      </c>
      <c r="H10" s="84">
        <f>[2]AUTO!AE11</f>
        <v>0</v>
      </c>
      <c r="I10" s="84">
        <f>[2]AUTO!AF11</f>
        <v>0</v>
      </c>
      <c r="J10" s="84">
        <f>[2]AUTO!AG11</f>
        <v>0</v>
      </c>
      <c r="K10" s="84">
        <f>[2]AUTO!AJ11</f>
        <v>0</v>
      </c>
      <c r="L10" s="84">
        <f>[2]AUTO!AM11</f>
        <v>0</v>
      </c>
      <c r="M10" s="84">
        <f>[2]AUTO!AQ11</f>
        <v>0</v>
      </c>
      <c r="N10" s="84">
        <f>[2]AUTO!AR11</f>
        <v>0</v>
      </c>
      <c r="O10" s="84">
        <f t="shared" si="0"/>
        <v>248207</v>
      </c>
    </row>
    <row r="11" spans="1:15" x14ac:dyDescent="0.2">
      <c r="A11" s="26" t="s">
        <v>106</v>
      </c>
      <c r="B11" s="84">
        <f>[2]AUTO!F12</f>
        <v>92137</v>
      </c>
      <c r="C11" s="84">
        <f>[2]AUTO!K12</f>
        <v>0</v>
      </c>
      <c r="D11" s="84">
        <f>[2]AUTO!N12</f>
        <v>747</v>
      </c>
      <c r="E11" s="84">
        <f>[2]AUTO!S12</f>
        <v>0</v>
      </c>
      <c r="F11" s="84"/>
      <c r="G11" s="84">
        <f>[2]AUTO!AD12</f>
        <v>0</v>
      </c>
      <c r="H11" s="84">
        <f>[2]AUTO!AE12</f>
        <v>0</v>
      </c>
      <c r="I11" s="84">
        <f>[2]AUTO!AF12</f>
        <v>0</v>
      </c>
      <c r="J11" s="84">
        <f>[2]AUTO!AG12</f>
        <v>0</v>
      </c>
      <c r="K11" s="84">
        <f>[2]AUTO!AJ12</f>
        <v>0</v>
      </c>
      <c r="L11" s="84">
        <f>[2]AUTO!AM12</f>
        <v>0</v>
      </c>
      <c r="M11" s="84">
        <f>[2]AUTO!AQ12</f>
        <v>0</v>
      </c>
      <c r="N11" s="84">
        <f>[2]AUTO!AR12</f>
        <v>0</v>
      </c>
      <c r="O11" s="84">
        <f t="shared" si="0"/>
        <v>92884</v>
      </c>
    </row>
    <row r="12" spans="1:15" x14ac:dyDescent="0.2">
      <c r="A12" s="120" t="s">
        <v>107</v>
      </c>
      <c r="B12" s="84">
        <f t="shared" ref="B12:N12" si="1">+B13+B14</f>
        <v>20733953</v>
      </c>
      <c r="C12" s="84">
        <f t="shared" si="1"/>
        <v>0</v>
      </c>
      <c r="D12" s="84">
        <f t="shared" si="1"/>
        <v>0</v>
      </c>
      <c r="E12" s="84">
        <f t="shared" si="1"/>
        <v>0</v>
      </c>
      <c r="F12" s="84"/>
      <c r="G12" s="84">
        <f t="shared" si="1"/>
        <v>0</v>
      </c>
      <c r="H12" s="84">
        <f t="shared" si="1"/>
        <v>0</v>
      </c>
      <c r="I12" s="84">
        <f t="shared" si="1"/>
        <v>0</v>
      </c>
      <c r="J12" s="84">
        <f t="shared" si="1"/>
        <v>0</v>
      </c>
      <c r="K12" s="84">
        <f t="shared" si="1"/>
        <v>0</v>
      </c>
      <c r="L12" s="84">
        <f t="shared" si="1"/>
        <v>0</v>
      </c>
      <c r="M12" s="84">
        <f t="shared" si="1"/>
        <v>0</v>
      </c>
      <c r="N12" s="84">
        <f t="shared" si="1"/>
        <v>0</v>
      </c>
      <c r="O12" s="84">
        <f>+O13+O14</f>
        <v>20733953</v>
      </c>
    </row>
    <row r="13" spans="1:15" hidden="1" x14ac:dyDescent="0.2">
      <c r="A13" s="120" t="s">
        <v>108</v>
      </c>
      <c r="B13" s="84">
        <f>[2]AUTO!F14</f>
        <v>32456</v>
      </c>
      <c r="C13" s="84">
        <f>[2]AUTO!K14</f>
        <v>0</v>
      </c>
      <c r="D13" s="84">
        <f>[2]AUTO!N14</f>
        <v>0</v>
      </c>
      <c r="E13" s="84">
        <f>[2]AUTO!S14</f>
        <v>0</v>
      </c>
      <c r="F13" s="84"/>
      <c r="G13" s="84">
        <f>[2]AUTO!AD14</f>
        <v>0</v>
      </c>
      <c r="H13" s="84">
        <f>[2]AUTO!AE14</f>
        <v>0</v>
      </c>
      <c r="I13" s="84">
        <f>[2]AUTO!AF14</f>
        <v>0</v>
      </c>
      <c r="J13" s="84">
        <f>[2]AUTO!AG14</f>
        <v>0</v>
      </c>
      <c r="K13" s="84">
        <f>[2]AUTO!AJ14</f>
        <v>0</v>
      </c>
      <c r="L13" s="84">
        <f>[2]AUTO!AM14</f>
        <v>0</v>
      </c>
      <c r="M13" s="84">
        <f>[2]AUTO!AQ14</f>
        <v>0</v>
      </c>
      <c r="N13" s="84">
        <f>[2]AUTO!AR14</f>
        <v>0</v>
      </c>
      <c r="O13" s="84">
        <f t="shared" ref="O13:O19" si="2">SUM(B13:N13)</f>
        <v>32456</v>
      </c>
    </row>
    <row r="14" spans="1:15" hidden="1" x14ac:dyDescent="0.2">
      <c r="A14" s="120" t="s">
        <v>109</v>
      </c>
      <c r="B14" s="84">
        <f>[2]AUTO!F15</f>
        <v>20701497</v>
      </c>
      <c r="C14" s="84">
        <f>[2]AUTO!K15</f>
        <v>0</v>
      </c>
      <c r="D14" s="84">
        <f>[2]AUTO!N15</f>
        <v>0</v>
      </c>
      <c r="E14" s="84">
        <f>[2]AUTO!S15</f>
        <v>0</v>
      </c>
      <c r="F14" s="84"/>
      <c r="G14" s="84">
        <f>[2]AUTO!AD15</f>
        <v>0</v>
      </c>
      <c r="H14" s="84">
        <f>[2]AUTO!AE15</f>
        <v>0</v>
      </c>
      <c r="I14" s="84">
        <f>[2]AUTO!AF15</f>
        <v>0</v>
      </c>
      <c r="J14" s="84">
        <f>[2]AUTO!AG15</f>
        <v>0</v>
      </c>
      <c r="K14" s="84">
        <f>[2]AUTO!AJ15</f>
        <v>0</v>
      </c>
      <c r="L14" s="84">
        <f>[2]AUTO!AM15</f>
        <v>0</v>
      </c>
      <c r="M14" s="84">
        <f>[2]AUTO!AQ15</f>
        <v>0</v>
      </c>
      <c r="N14" s="84">
        <f>[2]AUTO!AR15</f>
        <v>0</v>
      </c>
      <c r="O14" s="84">
        <f t="shared" si="2"/>
        <v>20701497</v>
      </c>
    </row>
    <row r="15" spans="1:15" x14ac:dyDescent="0.2">
      <c r="A15" s="120" t="s">
        <v>110</v>
      </c>
      <c r="B15" s="84">
        <f>[2]AUTO!F16</f>
        <v>2246603</v>
      </c>
      <c r="C15" s="84">
        <f>[2]AUTO!K16</f>
        <v>0</v>
      </c>
      <c r="D15" s="84">
        <f>[2]AUTO!N16</f>
        <v>0</v>
      </c>
      <c r="E15" s="84">
        <f>[2]AUTO!S16</f>
        <v>0</v>
      </c>
      <c r="F15" s="84"/>
      <c r="G15" s="84">
        <f>[2]AUTO!AD16</f>
        <v>0</v>
      </c>
      <c r="H15" s="84">
        <f>[2]AUTO!AE16</f>
        <v>0</v>
      </c>
      <c r="I15" s="84">
        <f>[2]AUTO!AF16</f>
        <v>0</v>
      </c>
      <c r="J15" s="84">
        <f>[2]AUTO!AG16</f>
        <v>0</v>
      </c>
      <c r="K15" s="84">
        <f>[2]AUTO!AJ16</f>
        <v>0</v>
      </c>
      <c r="L15" s="84">
        <f>[2]AUTO!AM16</f>
        <v>0</v>
      </c>
      <c r="M15" s="84">
        <f>[2]AUTO!AQ16</f>
        <v>0</v>
      </c>
      <c r="N15" s="84">
        <f>[2]AUTO!AR16</f>
        <v>0</v>
      </c>
      <c r="O15" s="84">
        <f t="shared" si="2"/>
        <v>2246603</v>
      </c>
    </row>
    <row r="16" spans="1:15" x14ac:dyDescent="0.2">
      <c r="A16" s="120" t="s">
        <v>111</v>
      </c>
      <c r="B16" s="84">
        <f>[2]AUTO!F17</f>
        <v>28533</v>
      </c>
      <c r="C16" s="84">
        <f>[2]AUTO!K17</f>
        <v>0</v>
      </c>
      <c r="D16" s="84">
        <f>[2]AUTO!N17</f>
        <v>0</v>
      </c>
      <c r="E16" s="84">
        <f>[2]AUTO!S17</f>
        <v>0</v>
      </c>
      <c r="F16" s="84"/>
      <c r="G16" s="84">
        <f>[2]AUTO!AD17</f>
        <v>0</v>
      </c>
      <c r="H16" s="84">
        <f>[2]AUTO!AE17</f>
        <v>0</v>
      </c>
      <c r="I16" s="84">
        <f>[2]AUTO!AF17</f>
        <v>0</v>
      </c>
      <c r="J16" s="84">
        <f>[2]AUTO!AG17</f>
        <v>0</v>
      </c>
      <c r="K16" s="84">
        <f>[2]AUTO!AJ17</f>
        <v>0</v>
      </c>
      <c r="L16" s="84">
        <f>[2]AUTO!AM17</f>
        <v>0</v>
      </c>
      <c r="M16" s="84">
        <f>[2]AUTO!AQ17</f>
        <v>0</v>
      </c>
      <c r="N16" s="84">
        <f>[2]AUTO!AR17</f>
        <v>0</v>
      </c>
      <c r="O16" s="84">
        <f t="shared" si="2"/>
        <v>28533</v>
      </c>
    </row>
    <row r="17" spans="1:15" x14ac:dyDescent="0.2">
      <c r="A17" s="120" t="s">
        <v>112</v>
      </c>
      <c r="B17" s="84">
        <f>[2]AUTO!F18</f>
        <v>331947</v>
      </c>
      <c r="C17" s="84">
        <f>[2]AUTO!K18</f>
        <v>0</v>
      </c>
      <c r="D17" s="84">
        <f>[2]AUTO!N18</f>
        <v>0</v>
      </c>
      <c r="E17" s="84">
        <f>[2]AUTO!S18</f>
        <v>0</v>
      </c>
      <c r="F17" s="84"/>
      <c r="G17" s="84">
        <f>[2]AUTO!AD18</f>
        <v>0</v>
      </c>
      <c r="H17" s="84">
        <f>[2]AUTO!AE18</f>
        <v>0</v>
      </c>
      <c r="I17" s="84">
        <f>[2]AUTO!AF18</f>
        <v>0</v>
      </c>
      <c r="J17" s="84">
        <f>[2]AUTO!AG18</f>
        <v>0</v>
      </c>
      <c r="K17" s="84">
        <f>[2]AUTO!AJ18</f>
        <v>0</v>
      </c>
      <c r="L17" s="84">
        <f>[2]AUTO!AM18</f>
        <v>0</v>
      </c>
      <c r="M17" s="84">
        <f>[2]AUTO!AQ18</f>
        <v>0</v>
      </c>
      <c r="N17" s="84">
        <f>[2]AUTO!AR18</f>
        <v>0</v>
      </c>
      <c r="O17" s="84">
        <f t="shared" si="2"/>
        <v>331947</v>
      </c>
    </row>
    <row r="18" spans="1:15" x14ac:dyDescent="0.2">
      <c r="A18" s="120" t="s">
        <v>113</v>
      </c>
      <c r="B18" s="84">
        <f>[2]AUTO!F19</f>
        <v>510774</v>
      </c>
      <c r="C18" s="84">
        <f>[2]AUTO!K19</f>
        <v>0</v>
      </c>
      <c r="D18" s="84">
        <f>[2]AUTO!N19</f>
        <v>132062</v>
      </c>
      <c r="E18" s="84">
        <f>[2]AUTO!S19</f>
        <v>205027</v>
      </c>
      <c r="F18" s="84"/>
      <c r="G18" s="84">
        <f>[2]AUTO!AD19</f>
        <v>0</v>
      </c>
      <c r="H18" s="84">
        <f>[2]AUTO!AE19</f>
        <v>0</v>
      </c>
      <c r="I18" s="84">
        <f>[2]AUTO!AF19</f>
        <v>0</v>
      </c>
      <c r="J18" s="84">
        <f>[2]AUTO!AG19</f>
        <v>0</v>
      </c>
      <c r="K18" s="84">
        <f>[2]AUTO!AJ19</f>
        <v>0</v>
      </c>
      <c r="L18" s="84">
        <f>[2]AUTO!AM19</f>
        <v>0</v>
      </c>
      <c r="M18" s="84">
        <f>[2]AUTO!AQ19</f>
        <v>0</v>
      </c>
      <c r="N18" s="84">
        <f>[2]AUTO!AR19</f>
        <v>0</v>
      </c>
      <c r="O18" s="84">
        <f t="shared" si="2"/>
        <v>847863</v>
      </c>
    </row>
    <row r="19" spans="1:15" x14ac:dyDescent="0.2">
      <c r="A19" s="120" t="s">
        <v>114</v>
      </c>
      <c r="B19" s="84">
        <f>[2]AUTO!F20</f>
        <v>101426</v>
      </c>
      <c r="C19" s="84">
        <f>[2]AUTO!K20</f>
        <v>0</v>
      </c>
      <c r="D19" s="84">
        <f>[2]AUTO!N20</f>
        <v>0</v>
      </c>
      <c r="E19" s="84">
        <f>[2]AUTO!S20</f>
        <v>0</v>
      </c>
      <c r="F19" s="84"/>
      <c r="G19" s="84">
        <f>[2]AUTO!AD20</f>
        <v>0</v>
      </c>
      <c r="H19" s="84">
        <f>[2]AUTO!AE20</f>
        <v>0</v>
      </c>
      <c r="I19" s="84">
        <f>[2]AUTO!AF20</f>
        <v>0</v>
      </c>
      <c r="J19" s="84">
        <f>[2]AUTO!AG20</f>
        <v>0</v>
      </c>
      <c r="K19" s="84">
        <f>[2]AUTO!AJ20</f>
        <v>0</v>
      </c>
      <c r="L19" s="84">
        <f>[2]AUTO!AM20</f>
        <v>0</v>
      </c>
      <c r="M19" s="84">
        <f>[2]AUTO!AQ20</f>
        <v>0</v>
      </c>
      <c r="N19" s="84">
        <f>[2]AUTO!AR20</f>
        <v>0</v>
      </c>
      <c r="O19" s="84">
        <f t="shared" si="2"/>
        <v>101426</v>
      </c>
    </row>
    <row r="20" spans="1:15" ht="12.75" customHeight="1" x14ac:dyDescent="0.2">
      <c r="A20" s="120" t="s">
        <v>115</v>
      </c>
      <c r="B20" s="84">
        <f t="shared" ref="B20:N20" si="3">+B21+B22</f>
        <v>1067713</v>
      </c>
      <c r="C20" s="84">
        <f t="shared" si="3"/>
        <v>0</v>
      </c>
      <c r="D20" s="84">
        <f t="shared" si="3"/>
        <v>0</v>
      </c>
      <c r="E20" s="84">
        <f t="shared" si="3"/>
        <v>248270</v>
      </c>
      <c r="F20" s="84"/>
      <c r="G20" s="84">
        <f t="shared" si="3"/>
        <v>0</v>
      </c>
      <c r="H20" s="84">
        <f t="shared" si="3"/>
        <v>0</v>
      </c>
      <c r="I20" s="84">
        <f t="shared" si="3"/>
        <v>0</v>
      </c>
      <c r="J20" s="84">
        <f t="shared" si="3"/>
        <v>0</v>
      </c>
      <c r="K20" s="84">
        <f t="shared" si="3"/>
        <v>0</v>
      </c>
      <c r="L20" s="84">
        <f t="shared" si="3"/>
        <v>0</v>
      </c>
      <c r="M20" s="84">
        <f t="shared" si="3"/>
        <v>0</v>
      </c>
      <c r="N20" s="84">
        <f t="shared" si="3"/>
        <v>0</v>
      </c>
      <c r="O20" s="84">
        <f>+O21+O22</f>
        <v>1315983</v>
      </c>
    </row>
    <row r="21" spans="1:15" hidden="1" x14ac:dyDescent="0.2">
      <c r="A21" s="120" t="s">
        <v>108</v>
      </c>
      <c r="B21" s="84">
        <f>[2]AUTO!F22</f>
        <v>401351</v>
      </c>
      <c r="C21" s="84">
        <f>[2]AUTO!K22</f>
        <v>0</v>
      </c>
      <c r="D21" s="84">
        <f>[2]AUTO!N22</f>
        <v>0</v>
      </c>
      <c r="E21" s="84">
        <f>[2]AUTO!S22</f>
        <v>248270</v>
      </c>
      <c r="F21" s="84"/>
      <c r="G21" s="84">
        <f>[2]AUTO!AD22</f>
        <v>0</v>
      </c>
      <c r="H21" s="84">
        <f>[2]AUTO!AE22</f>
        <v>0</v>
      </c>
      <c r="I21" s="84">
        <f>[2]AUTO!AF22</f>
        <v>0</v>
      </c>
      <c r="J21" s="84">
        <f>[2]AUTO!AG22</f>
        <v>0</v>
      </c>
      <c r="K21" s="84">
        <f>[2]AUTO!AJ22</f>
        <v>0</v>
      </c>
      <c r="L21" s="84">
        <f>[2]AUTO!AM22</f>
        <v>0</v>
      </c>
      <c r="M21" s="84">
        <f>[2]AUTO!AQ22</f>
        <v>0</v>
      </c>
      <c r="N21" s="84">
        <f>[2]AUTO!AR22</f>
        <v>0</v>
      </c>
      <c r="O21" s="84">
        <f>SUM(B21:N21)</f>
        <v>649621</v>
      </c>
    </row>
    <row r="22" spans="1:15" hidden="1" x14ac:dyDescent="0.2">
      <c r="A22" s="120" t="s">
        <v>109</v>
      </c>
      <c r="B22" s="84">
        <f>[2]AUTO!F23</f>
        <v>666362</v>
      </c>
      <c r="C22" s="84">
        <f>[2]AUTO!K23</f>
        <v>0</v>
      </c>
      <c r="D22" s="84">
        <f>[2]AUTO!N23</f>
        <v>0</v>
      </c>
      <c r="E22" s="84">
        <f>[2]AUTO!S23</f>
        <v>0</v>
      </c>
      <c r="F22" s="84"/>
      <c r="G22" s="84">
        <f>[2]AUTO!AD23</f>
        <v>0</v>
      </c>
      <c r="H22" s="84">
        <f>[2]AUTO!AE23</f>
        <v>0</v>
      </c>
      <c r="I22" s="84">
        <f>[2]AUTO!AF23</f>
        <v>0</v>
      </c>
      <c r="J22" s="84">
        <f>[2]AUTO!AG23</f>
        <v>0</v>
      </c>
      <c r="K22" s="84">
        <f>[2]AUTO!AJ23</f>
        <v>0</v>
      </c>
      <c r="L22" s="84">
        <f>[2]AUTO!AM23</f>
        <v>0</v>
      </c>
      <c r="M22" s="84">
        <f>[2]AUTO!AQ23</f>
        <v>0</v>
      </c>
      <c r="N22" s="84">
        <f>[2]AUTO!AR23</f>
        <v>0</v>
      </c>
      <c r="O22" s="84">
        <f>SUM(B22:N22)</f>
        <v>666362</v>
      </c>
    </row>
    <row r="23" spans="1:15" x14ac:dyDescent="0.2">
      <c r="A23" s="120" t="s">
        <v>116</v>
      </c>
      <c r="B23" s="84">
        <f>[2]AUTO!F24</f>
        <v>370045</v>
      </c>
      <c r="C23" s="84">
        <f>[2]AUTO!K24</f>
        <v>0</v>
      </c>
      <c r="D23" s="84">
        <f>[2]AUTO!N24</f>
        <v>0</v>
      </c>
      <c r="E23" s="84">
        <f>[2]AUTO!S24</f>
        <v>0</v>
      </c>
      <c r="F23" s="84"/>
      <c r="G23" s="84">
        <f>[2]AUTO!AD24</f>
        <v>0</v>
      </c>
      <c r="H23" s="84">
        <f>[2]AUTO!AE24</f>
        <v>0</v>
      </c>
      <c r="I23" s="84">
        <f>[2]AUTO!AF24</f>
        <v>0</v>
      </c>
      <c r="J23" s="84">
        <f>[2]AUTO!AG24</f>
        <v>0</v>
      </c>
      <c r="K23" s="84">
        <f>[2]AUTO!AJ24</f>
        <v>0</v>
      </c>
      <c r="L23" s="84">
        <f>[2]AUTO!AM24</f>
        <v>0</v>
      </c>
      <c r="M23" s="84">
        <f>[2]AUTO!AQ24</f>
        <v>0</v>
      </c>
      <c r="N23" s="84">
        <f>[2]AUTO!AR24</f>
        <v>0</v>
      </c>
      <c r="O23" s="84">
        <f>SUM(B23:N23)</f>
        <v>370045</v>
      </c>
    </row>
    <row r="24" spans="1:15" x14ac:dyDescent="0.2">
      <c r="A24" s="120" t="s">
        <v>117</v>
      </c>
      <c r="B24" s="84">
        <f>[2]AUTO!F25</f>
        <v>481357</v>
      </c>
      <c r="C24" s="84">
        <f>[2]AUTO!K25</f>
        <v>0</v>
      </c>
      <c r="D24" s="84">
        <f>[2]AUTO!N25</f>
        <v>0</v>
      </c>
      <c r="E24" s="84">
        <f>[2]AUTO!S25</f>
        <v>334710</v>
      </c>
      <c r="F24" s="84"/>
      <c r="G24" s="84">
        <f>[2]AUTO!AD25</f>
        <v>0</v>
      </c>
      <c r="H24" s="84">
        <f>[2]AUTO!AE25</f>
        <v>0</v>
      </c>
      <c r="I24" s="84">
        <f>[2]AUTO!AF25</f>
        <v>0</v>
      </c>
      <c r="J24" s="84">
        <f>[2]AUTO!AG25</f>
        <v>0</v>
      </c>
      <c r="K24" s="84">
        <f>[2]AUTO!AJ25</f>
        <v>0</v>
      </c>
      <c r="L24" s="84">
        <f>[2]AUTO!AM25</f>
        <v>0</v>
      </c>
      <c r="M24" s="84">
        <f>[2]AUTO!AQ25</f>
        <v>0</v>
      </c>
      <c r="N24" s="84">
        <f>[2]AUTO!AR25</f>
        <v>0</v>
      </c>
      <c r="O24" s="84">
        <f>SUM(B24:N24)</f>
        <v>816067</v>
      </c>
    </row>
    <row r="25" spans="1:15" x14ac:dyDescent="0.2">
      <c r="A25" s="120" t="s">
        <v>118</v>
      </c>
      <c r="B25" s="84">
        <f t="shared" ref="B25:N25" si="4">+B26+B27</f>
        <v>292916</v>
      </c>
      <c r="C25" s="84">
        <f t="shared" si="4"/>
        <v>0</v>
      </c>
      <c r="D25" s="84">
        <f t="shared" si="4"/>
        <v>0</v>
      </c>
      <c r="E25" s="84">
        <f t="shared" si="4"/>
        <v>0</v>
      </c>
      <c r="F25" s="84"/>
      <c r="G25" s="84">
        <f t="shared" si="4"/>
        <v>0</v>
      </c>
      <c r="H25" s="84">
        <f t="shared" si="4"/>
        <v>0</v>
      </c>
      <c r="I25" s="84">
        <f t="shared" si="4"/>
        <v>0</v>
      </c>
      <c r="J25" s="84">
        <f t="shared" si="4"/>
        <v>0</v>
      </c>
      <c r="K25" s="84">
        <f t="shared" si="4"/>
        <v>0</v>
      </c>
      <c r="L25" s="84">
        <f t="shared" si="4"/>
        <v>0</v>
      </c>
      <c r="M25" s="84">
        <f t="shared" si="4"/>
        <v>0</v>
      </c>
      <c r="N25" s="84">
        <f t="shared" si="4"/>
        <v>0</v>
      </c>
      <c r="O25" s="84">
        <f>+O26+O27</f>
        <v>292916</v>
      </c>
    </row>
    <row r="26" spans="1:15" hidden="1" x14ac:dyDescent="0.2">
      <c r="A26" s="120" t="s">
        <v>108</v>
      </c>
      <c r="B26" s="84">
        <f>[2]AUTO!F27</f>
        <v>183445</v>
      </c>
      <c r="C26" s="84">
        <f>[2]AUTO!K27</f>
        <v>0</v>
      </c>
      <c r="D26" s="84">
        <f>[2]AUTO!N27</f>
        <v>0</v>
      </c>
      <c r="E26" s="84">
        <f>[2]AUTO!S27</f>
        <v>0</v>
      </c>
      <c r="F26" s="84"/>
      <c r="G26" s="84">
        <f>[2]AUTO!AD27</f>
        <v>0</v>
      </c>
      <c r="H26" s="84">
        <f>[2]AUTO!AE27</f>
        <v>0</v>
      </c>
      <c r="I26" s="84">
        <f>[2]AUTO!AF27</f>
        <v>0</v>
      </c>
      <c r="J26" s="84">
        <f>[2]AUTO!AG27</f>
        <v>0</v>
      </c>
      <c r="K26" s="84">
        <f>[2]AUTO!AJ27</f>
        <v>0</v>
      </c>
      <c r="L26" s="84">
        <f>[2]AUTO!AM27</f>
        <v>0</v>
      </c>
      <c r="M26" s="84">
        <f>[2]AUTO!AQ27</f>
        <v>0</v>
      </c>
      <c r="N26" s="84">
        <f>[2]AUTO!AR27</f>
        <v>0</v>
      </c>
      <c r="O26" s="84">
        <f>SUM(B26:N26)</f>
        <v>183445</v>
      </c>
    </row>
    <row r="27" spans="1:15" hidden="1" x14ac:dyDescent="0.2">
      <c r="A27" s="120" t="s">
        <v>109</v>
      </c>
      <c r="B27" s="84">
        <f>[2]AUTO!F28</f>
        <v>109471</v>
      </c>
      <c r="C27" s="84">
        <f>[2]AUTO!K28</f>
        <v>0</v>
      </c>
      <c r="D27" s="84">
        <f>[2]AUTO!N28</f>
        <v>0</v>
      </c>
      <c r="E27" s="84">
        <f>[2]AUTO!S28</f>
        <v>0</v>
      </c>
      <c r="F27" s="84"/>
      <c r="G27" s="84">
        <f>[2]AUTO!AD28</f>
        <v>0</v>
      </c>
      <c r="H27" s="84">
        <f>[2]AUTO!AE28</f>
        <v>0</v>
      </c>
      <c r="I27" s="84">
        <f>[2]AUTO!AF28</f>
        <v>0</v>
      </c>
      <c r="J27" s="84">
        <f>[2]AUTO!AG28</f>
        <v>0</v>
      </c>
      <c r="K27" s="84">
        <f>[2]AUTO!AJ28</f>
        <v>0</v>
      </c>
      <c r="L27" s="84">
        <f>[2]AUTO!AM28</f>
        <v>0</v>
      </c>
      <c r="M27" s="84">
        <f>[2]AUTO!AQ28</f>
        <v>0</v>
      </c>
      <c r="N27" s="84">
        <f>[2]AUTO!AR28</f>
        <v>0</v>
      </c>
      <c r="O27" s="84">
        <f>SUM(B27:N27)</f>
        <v>109471</v>
      </c>
    </row>
    <row r="28" spans="1:15" x14ac:dyDescent="0.2">
      <c r="A28" s="120" t="s">
        <v>119</v>
      </c>
      <c r="B28" s="84">
        <f>[2]AUTO!F29</f>
        <v>212544</v>
      </c>
      <c r="C28" s="84">
        <f>[2]AUTO!K29</f>
        <v>0</v>
      </c>
      <c r="D28" s="84">
        <f>[2]AUTO!N29</f>
        <v>0</v>
      </c>
      <c r="E28" s="84">
        <f>[2]AUTO!S29</f>
        <v>0</v>
      </c>
      <c r="F28" s="84"/>
      <c r="G28" s="84">
        <f>[2]AUTO!AD29</f>
        <v>0</v>
      </c>
      <c r="H28" s="84">
        <f>[2]AUTO!AE29</f>
        <v>0</v>
      </c>
      <c r="I28" s="84">
        <f>[2]AUTO!AF29</f>
        <v>0</v>
      </c>
      <c r="J28" s="84">
        <f>[2]AUTO!AG29</f>
        <v>0</v>
      </c>
      <c r="K28" s="84">
        <f>[2]AUTO!AJ29</f>
        <v>0</v>
      </c>
      <c r="L28" s="84">
        <f>[2]AUTO!AM29</f>
        <v>271061</v>
      </c>
      <c r="M28" s="84">
        <f>[2]AUTO!AQ29</f>
        <v>0</v>
      </c>
      <c r="N28" s="84">
        <f>[2]AUTO!AR29</f>
        <v>0</v>
      </c>
      <c r="O28" s="84">
        <f>SUM(B28:N28)</f>
        <v>483605</v>
      </c>
    </row>
    <row r="29" spans="1:15" x14ac:dyDescent="0.2">
      <c r="A29" s="120" t="s">
        <v>120</v>
      </c>
      <c r="B29" s="84">
        <f t="shared" ref="B29:N29" si="5">+B30+B31</f>
        <v>534808</v>
      </c>
      <c r="C29" s="84">
        <f t="shared" si="5"/>
        <v>0</v>
      </c>
      <c r="D29" s="84">
        <f t="shared" si="5"/>
        <v>0</v>
      </c>
      <c r="E29" s="84">
        <f t="shared" si="5"/>
        <v>0</v>
      </c>
      <c r="F29" s="84">
        <f t="shared" si="5"/>
        <v>69230</v>
      </c>
      <c r="G29" s="84">
        <f t="shared" si="5"/>
        <v>0</v>
      </c>
      <c r="H29" s="84">
        <f t="shared" si="5"/>
        <v>0</v>
      </c>
      <c r="I29" s="84">
        <f t="shared" si="5"/>
        <v>0</v>
      </c>
      <c r="J29" s="84">
        <f t="shared" si="5"/>
        <v>0</v>
      </c>
      <c r="K29" s="84">
        <f t="shared" si="5"/>
        <v>0</v>
      </c>
      <c r="L29" s="84">
        <f t="shared" si="5"/>
        <v>0</v>
      </c>
      <c r="M29" s="84">
        <f t="shared" si="5"/>
        <v>0</v>
      </c>
      <c r="N29" s="84">
        <f t="shared" si="5"/>
        <v>0</v>
      </c>
      <c r="O29" s="84">
        <f>+O30+O31</f>
        <v>604038</v>
      </c>
    </row>
    <row r="30" spans="1:15" hidden="1" x14ac:dyDescent="0.2">
      <c r="A30" s="120" t="s">
        <v>108</v>
      </c>
      <c r="B30" s="84">
        <f>[2]AUTO!F31</f>
        <v>87208</v>
      </c>
      <c r="C30" s="84">
        <f>[2]AUTO!K31</f>
        <v>0</v>
      </c>
      <c r="D30" s="84">
        <f>[2]AUTO!N31</f>
        <v>0</v>
      </c>
      <c r="E30" s="84">
        <f>[2]AUTO!S31</f>
        <v>0</v>
      </c>
      <c r="F30" s="84">
        <f>[2]AUTO!W31</f>
        <v>69230</v>
      </c>
      <c r="G30" s="84">
        <f>[2]AUTO!AD31</f>
        <v>0</v>
      </c>
      <c r="H30" s="84">
        <f>[2]AUTO!AE31</f>
        <v>0</v>
      </c>
      <c r="I30" s="84">
        <f>[2]AUTO!AF31</f>
        <v>0</v>
      </c>
      <c r="J30" s="84">
        <f>[2]AUTO!AG31</f>
        <v>0</v>
      </c>
      <c r="K30" s="84">
        <f>[2]AUTO!AJ31</f>
        <v>0</v>
      </c>
      <c r="L30" s="84">
        <f>[2]AUTO!AM31</f>
        <v>0</v>
      </c>
      <c r="M30" s="84">
        <f>[2]AUTO!AQ31</f>
        <v>0</v>
      </c>
      <c r="N30" s="84">
        <f>[2]AUTO!AR31</f>
        <v>0</v>
      </c>
      <c r="O30" s="84">
        <f t="shared" ref="O30:O46" si="6">SUM(B30:N30)</f>
        <v>156438</v>
      </c>
    </row>
    <row r="31" spans="1:15" hidden="1" x14ac:dyDescent="0.2">
      <c r="A31" s="120" t="s">
        <v>109</v>
      </c>
      <c r="B31" s="84">
        <f>[2]AUTO!F32</f>
        <v>447600</v>
      </c>
      <c r="C31" s="84">
        <f>[2]AUTO!K32</f>
        <v>0</v>
      </c>
      <c r="D31" s="84">
        <f>[2]AUTO!N32</f>
        <v>0</v>
      </c>
      <c r="E31" s="84">
        <f>[2]AUTO!S32</f>
        <v>0</v>
      </c>
      <c r="F31" s="84">
        <f>[2]AUTO!W32</f>
        <v>0</v>
      </c>
      <c r="G31" s="84">
        <f>[2]AUTO!AD32</f>
        <v>0</v>
      </c>
      <c r="H31" s="84">
        <f>[2]AUTO!AE32</f>
        <v>0</v>
      </c>
      <c r="I31" s="84">
        <f>[2]AUTO!AF32</f>
        <v>0</v>
      </c>
      <c r="J31" s="84">
        <f>[2]AUTO!AG32</f>
        <v>0</v>
      </c>
      <c r="K31" s="84">
        <f>[2]AUTO!AJ32</f>
        <v>0</v>
      </c>
      <c r="L31" s="84">
        <f>[2]AUTO!AM32</f>
        <v>0</v>
      </c>
      <c r="M31" s="84">
        <f>[2]AUTO!AQ32</f>
        <v>0</v>
      </c>
      <c r="N31" s="84">
        <f>[2]AUTO!AR32</f>
        <v>0</v>
      </c>
      <c r="O31" s="84">
        <f t="shared" si="6"/>
        <v>447600</v>
      </c>
    </row>
    <row r="32" spans="1:15" x14ac:dyDescent="0.2">
      <c r="A32" s="120" t="s">
        <v>121</v>
      </c>
      <c r="B32" s="84">
        <f>[2]AUTO!F33</f>
        <v>187826</v>
      </c>
      <c r="C32" s="84">
        <f>[2]AUTO!K33</f>
        <v>0</v>
      </c>
      <c r="D32" s="84">
        <f>[2]AUTO!N33</f>
        <v>0</v>
      </c>
      <c r="E32" s="84">
        <f>[2]AUTO!S33</f>
        <v>0</v>
      </c>
      <c r="F32" s="84"/>
      <c r="G32" s="84">
        <f>[2]AUTO!AD33</f>
        <v>0</v>
      </c>
      <c r="H32" s="84">
        <f>[2]AUTO!AE33</f>
        <v>0</v>
      </c>
      <c r="I32" s="84">
        <f>[2]AUTO!AF33</f>
        <v>0</v>
      </c>
      <c r="J32" s="84">
        <f>[2]AUTO!AG33</f>
        <v>0</v>
      </c>
      <c r="K32" s="84">
        <f>[2]AUTO!AJ33</f>
        <v>0</v>
      </c>
      <c r="L32" s="84">
        <f>[2]AUTO!AM33</f>
        <v>0</v>
      </c>
      <c r="M32" s="84">
        <f>[2]AUTO!AQ33</f>
        <v>0</v>
      </c>
      <c r="N32" s="84">
        <f>[2]AUTO!AR33</f>
        <v>0</v>
      </c>
      <c r="O32" s="84">
        <f t="shared" si="6"/>
        <v>187826</v>
      </c>
    </row>
    <row r="33" spans="1:15" x14ac:dyDescent="0.2">
      <c r="A33" s="120" t="s">
        <v>122</v>
      </c>
      <c r="B33" s="84">
        <f>[2]AUTO!F34</f>
        <v>89173</v>
      </c>
      <c r="C33" s="84">
        <f>[2]AUTO!K34</f>
        <v>5380</v>
      </c>
      <c r="D33" s="84">
        <f>[2]AUTO!N34</f>
        <v>0</v>
      </c>
      <c r="E33" s="84">
        <f>[2]AUTO!S34</f>
        <v>0</v>
      </c>
      <c r="F33" s="84"/>
      <c r="G33" s="84">
        <f>[2]AUTO!AD34</f>
        <v>0</v>
      </c>
      <c r="H33" s="84">
        <f>[2]AUTO!AE34</f>
        <v>0</v>
      </c>
      <c r="I33" s="84">
        <f>[2]AUTO!AF34</f>
        <v>0</v>
      </c>
      <c r="J33" s="84">
        <f>[2]AUTO!AG34</f>
        <v>0</v>
      </c>
      <c r="K33" s="84">
        <f>[2]AUTO!AJ34</f>
        <v>0</v>
      </c>
      <c r="L33" s="84">
        <f>[2]AUTO!AM34</f>
        <v>0</v>
      </c>
      <c r="M33" s="84">
        <f>[2]AUTO!AQ34</f>
        <v>0</v>
      </c>
      <c r="N33" s="84">
        <f>[2]AUTO!AR34</f>
        <v>0</v>
      </c>
      <c r="O33" s="84">
        <f t="shared" si="6"/>
        <v>94553</v>
      </c>
    </row>
    <row r="34" spans="1:15" x14ac:dyDescent="0.2">
      <c r="A34" s="120" t="s">
        <v>123</v>
      </c>
      <c r="B34" s="84">
        <f>[2]AUTO!F35</f>
        <v>24867</v>
      </c>
      <c r="C34" s="84">
        <f>[2]AUTO!K35</f>
        <v>0</v>
      </c>
      <c r="D34" s="84">
        <f>[2]AUTO!N35</f>
        <v>0</v>
      </c>
      <c r="E34" s="84">
        <f>[2]AUTO!S35</f>
        <v>0</v>
      </c>
      <c r="F34" s="84"/>
      <c r="G34" s="84">
        <f>[2]AUTO!AD35</f>
        <v>0</v>
      </c>
      <c r="H34" s="84">
        <f>[2]AUTO!AE35</f>
        <v>0</v>
      </c>
      <c r="I34" s="84">
        <f>[2]AUTO!AF35</f>
        <v>0</v>
      </c>
      <c r="J34" s="84">
        <f>[2]AUTO!AG35</f>
        <v>0</v>
      </c>
      <c r="K34" s="84">
        <f>[2]AUTO!AJ35</f>
        <v>0</v>
      </c>
      <c r="L34" s="84">
        <f>[2]AUTO!AM35</f>
        <v>0</v>
      </c>
      <c r="M34" s="84">
        <f>[2]AUTO!AQ35</f>
        <v>0</v>
      </c>
      <c r="N34" s="84">
        <f>[2]AUTO!AR35</f>
        <v>0</v>
      </c>
      <c r="O34" s="84">
        <f t="shared" si="6"/>
        <v>24867</v>
      </c>
    </row>
    <row r="35" spans="1:15" x14ac:dyDescent="0.2">
      <c r="A35" s="120" t="s">
        <v>124</v>
      </c>
      <c r="B35" s="84">
        <f>[2]AUTO!F36</f>
        <v>90409</v>
      </c>
      <c r="C35" s="84">
        <f>[2]AUTO!K36</f>
        <v>0</v>
      </c>
      <c r="D35" s="84">
        <f>[2]AUTO!N36</f>
        <v>0</v>
      </c>
      <c r="E35" s="84">
        <f>[2]AUTO!S36</f>
        <v>0</v>
      </c>
      <c r="F35" s="84"/>
      <c r="G35" s="84">
        <f>[2]AUTO!AD36</f>
        <v>0</v>
      </c>
      <c r="H35" s="84">
        <f>[2]AUTO!AE36</f>
        <v>0</v>
      </c>
      <c r="I35" s="84">
        <f>[2]AUTO!AF36</f>
        <v>0</v>
      </c>
      <c r="J35" s="84">
        <f>[2]AUTO!AG36</f>
        <v>0</v>
      </c>
      <c r="K35" s="84">
        <f>[2]AUTO!AJ36</f>
        <v>0</v>
      </c>
      <c r="L35" s="84">
        <f>[2]AUTO!AM36</f>
        <v>0</v>
      </c>
      <c r="M35" s="84">
        <f>[2]AUTO!AQ36</f>
        <v>0</v>
      </c>
      <c r="N35" s="84">
        <f>[2]AUTO!AR36</f>
        <v>0</v>
      </c>
      <c r="O35" s="84">
        <f t="shared" si="6"/>
        <v>90409</v>
      </c>
    </row>
    <row r="36" spans="1:15" x14ac:dyDescent="0.2">
      <c r="A36" s="120" t="s">
        <v>125</v>
      </c>
      <c r="B36" s="84">
        <f>[2]AUTO!F37</f>
        <v>128883</v>
      </c>
      <c r="C36" s="84">
        <f>[2]AUTO!K37</f>
        <v>0</v>
      </c>
      <c r="D36" s="84">
        <f>[2]AUTO!N37</f>
        <v>28134</v>
      </c>
      <c r="E36" s="84">
        <f>[2]AUTO!S37</f>
        <v>579214</v>
      </c>
      <c r="F36" s="84">
        <f>[2]AUTO!W37</f>
        <v>0</v>
      </c>
      <c r="G36" s="84">
        <f>[2]AUTO!AD37</f>
        <v>0</v>
      </c>
      <c r="H36" s="84">
        <f>[2]AUTO!AE37</f>
        <v>0</v>
      </c>
      <c r="I36" s="84">
        <f>[2]AUTO!AF37</f>
        <v>0</v>
      </c>
      <c r="J36" s="84">
        <f>[2]AUTO!AG37</f>
        <v>0</v>
      </c>
      <c r="K36" s="84">
        <f>[2]AUTO!AJ37</f>
        <v>0</v>
      </c>
      <c r="L36" s="84">
        <f>[2]AUTO!AM37</f>
        <v>0</v>
      </c>
      <c r="M36" s="84">
        <f>[2]AUTO!AQ37</f>
        <v>0</v>
      </c>
      <c r="N36" s="84">
        <f>[2]AUTO!AR37</f>
        <v>0</v>
      </c>
      <c r="O36" s="84">
        <f t="shared" si="6"/>
        <v>736231</v>
      </c>
    </row>
    <row r="37" spans="1:15" x14ac:dyDescent="0.2">
      <c r="A37" s="120" t="s">
        <v>126</v>
      </c>
      <c r="B37" s="84">
        <f>[2]AUTO!F38</f>
        <v>143473</v>
      </c>
      <c r="C37" s="84">
        <f>[2]AUTO!K38</f>
        <v>0</v>
      </c>
      <c r="D37" s="84">
        <f>[2]AUTO!N38</f>
        <v>0</v>
      </c>
      <c r="E37" s="84">
        <f>[2]AUTO!S38</f>
        <v>0</v>
      </c>
      <c r="F37" s="84"/>
      <c r="G37" s="84">
        <f>[2]AUTO!AD38</f>
        <v>0</v>
      </c>
      <c r="H37" s="84">
        <f>[2]AUTO!AE38</f>
        <v>0</v>
      </c>
      <c r="I37" s="84">
        <f>[2]AUTO!AF38</f>
        <v>0</v>
      </c>
      <c r="J37" s="84">
        <f>[2]AUTO!AG38</f>
        <v>0</v>
      </c>
      <c r="K37" s="84">
        <f>[2]AUTO!AJ38</f>
        <v>0</v>
      </c>
      <c r="L37" s="84">
        <f>[2]AUTO!AM38</f>
        <v>0</v>
      </c>
      <c r="M37" s="84">
        <f>[2]AUTO!AQ38</f>
        <v>0</v>
      </c>
      <c r="N37" s="84">
        <f>[2]AUTO!AR38</f>
        <v>0</v>
      </c>
      <c r="O37" s="84">
        <f t="shared" si="6"/>
        <v>143473</v>
      </c>
    </row>
    <row r="38" spans="1:15" x14ac:dyDescent="0.2">
      <c r="A38" s="120" t="s">
        <v>127</v>
      </c>
      <c r="B38" s="84">
        <f>[2]AUTO!F39</f>
        <v>43996</v>
      </c>
      <c r="C38" s="84">
        <f>[2]AUTO!K39</f>
        <v>0</v>
      </c>
      <c r="D38" s="84">
        <f>[2]AUTO!N39</f>
        <v>0</v>
      </c>
      <c r="E38" s="84">
        <f>[2]AUTO!S39</f>
        <v>0</v>
      </c>
      <c r="F38" s="84"/>
      <c r="G38" s="84">
        <f>[2]AUTO!AD39</f>
        <v>0</v>
      </c>
      <c r="H38" s="84">
        <f>[2]AUTO!AE39</f>
        <v>0</v>
      </c>
      <c r="I38" s="84">
        <f>[2]AUTO!AF39</f>
        <v>0</v>
      </c>
      <c r="J38" s="84">
        <f>[2]AUTO!AG39</f>
        <v>0</v>
      </c>
      <c r="K38" s="84">
        <f>[2]AUTO!AJ39</f>
        <v>0</v>
      </c>
      <c r="L38" s="84">
        <f>[2]AUTO!AM39</f>
        <v>0</v>
      </c>
      <c r="M38" s="84">
        <f>[2]AUTO!AQ39</f>
        <v>0</v>
      </c>
      <c r="N38" s="84">
        <f>[2]AUTO!AR39</f>
        <v>0</v>
      </c>
      <c r="O38" s="84">
        <f t="shared" si="6"/>
        <v>43996</v>
      </c>
    </row>
    <row r="39" spans="1:15" x14ac:dyDescent="0.2">
      <c r="A39" s="120" t="s">
        <v>151</v>
      </c>
      <c r="B39" s="84">
        <f>[2]AUTO!F40</f>
        <v>206597</v>
      </c>
      <c r="C39" s="84">
        <f>[2]AUTO!K40</f>
        <v>0</v>
      </c>
      <c r="D39" s="84">
        <f>[2]AUTO!N40</f>
        <v>0</v>
      </c>
      <c r="E39" s="84">
        <f>[2]AUTO!S40</f>
        <v>0</v>
      </c>
      <c r="F39" s="84"/>
      <c r="G39" s="84">
        <f>[2]AUTO!AD40</f>
        <v>0</v>
      </c>
      <c r="H39" s="84">
        <f>[2]AUTO!AE40</f>
        <v>0</v>
      </c>
      <c r="I39" s="84">
        <f>[2]AUTO!AF40</f>
        <v>0</v>
      </c>
      <c r="J39" s="84">
        <f>[2]AUTO!AG40</f>
        <v>0</v>
      </c>
      <c r="K39" s="84">
        <f>[2]AUTO!AJ40</f>
        <v>0</v>
      </c>
      <c r="L39" s="84">
        <f>[2]AUTO!AM40</f>
        <v>0</v>
      </c>
      <c r="M39" s="84">
        <f>[2]AUTO!AQ40</f>
        <v>0</v>
      </c>
      <c r="N39" s="84">
        <f>[2]AUTO!AR40</f>
        <v>0</v>
      </c>
      <c r="O39" s="84">
        <f t="shared" si="6"/>
        <v>206597</v>
      </c>
    </row>
    <row r="40" spans="1:15" hidden="1" x14ac:dyDescent="0.2">
      <c r="A40" s="120" t="s">
        <v>128</v>
      </c>
      <c r="B40" s="84">
        <f>[2]AUTO!F41</f>
        <v>0</v>
      </c>
      <c r="C40" s="84">
        <f>[2]AUTO!K41</f>
        <v>0</v>
      </c>
      <c r="D40" s="84">
        <f>[2]AUTO!N41</f>
        <v>0</v>
      </c>
      <c r="E40" s="84">
        <f>[2]AUTO!S41</f>
        <v>0</v>
      </c>
      <c r="F40" s="84"/>
      <c r="G40" s="84">
        <f>[2]AUTO!AD41</f>
        <v>0</v>
      </c>
      <c r="H40" s="84">
        <f>[2]AUTO!AE41</f>
        <v>0</v>
      </c>
      <c r="I40" s="84">
        <f>[2]AUTO!AF41</f>
        <v>0</v>
      </c>
      <c r="J40" s="84">
        <f>[2]AUTO!AG41</f>
        <v>0</v>
      </c>
      <c r="K40" s="84">
        <f>[2]AUTO!AJ41</f>
        <v>0</v>
      </c>
      <c r="L40" s="84">
        <f>[2]AUTO!AM41</f>
        <v>0</v>
      </c>
      <c r="M40" s="84">
        <f>[2]AUTO!AQ41</f>
        <v>0</v>
      </c>
      <c r="N40" s="84">
        <f>[2]AUTO!AR41</f>
        <v>0</v>
      </c>
      <c r="O40" s="84">
        <f t="shared" si="6"/>
        <v>0</v>
      </c>
    </row>
    <row r="41" spans="1:15" x14ac:dyDescent="0.2">
      <c r="A41" s="120" t="s">
        <v>129</v>
      </c>
      <c r="B41" s="84">
        <f>[2]AUTO!F42</f>
        <v>783610</v>
      </c>
      <c r="C41" s="84">
        <f>[2]AUTO!K42</f>
        <v>0</v>
      </c>
      <c r="D41" s="84">
        <f>[2]AUTO!N42</f>
        <v>0</v>
      </c>
      <c r="E41" s="84">
        <f>[2]AUTO!S42</f>
        <v>0</v>
      </c>
      <c r="F41" s="84"/>
      <c r="G41" s="84">
        <f>[2]AUTO!AD42</f>
        <v>0</v>
      </c>
      <c r="H41" s="84">
        <f>[2]AUTO!AE42</f>
        <v>0</v>
      </c>
      <c r="I41" s="84">
        <f>[2]AUTO!AF42</f>
        <v>0</v>
      </c>
      <c r="J41" s="84">
        <f>[2]AUTO!AG42</f>
        <v>0</v>
      </c>
      <c r="K41" s="84">
        <f>[2]AUTO!AJ42</f>
        <v>0</v>
      </c>
      <c r="L41" s="84">
        <f>[2]AUTO!AM42</f>
        <v>0</v>
      </c>
      <c r="M41" s="84">
        <f>[2]AUTO!AQ42</f>
        <v>0</v>
      </c>
      <c r="N41" s="84">
        <f>[2]AUTO!AR42</f>
        <v>0</v>
      </c>
      <c r="O41" s="84">
        <f t="shared" si="6"/>
        <v>783610</v>
      </c>
    </row>
    <row r="42" spans="1:15" x14ac:dyDescent="0.2">
      <c r="A42" s="120" t="s">
        <v>130</v>
      </c>
      <c r="B42" s="84">
        <f>[2]AUTO!F43</f>
        <v>62041</v>
      </c>
      <c r="C42" s="84">
        <f>[2]AUTO!K43</f>
        <v>0</v>
      </c>
      <c r="D42" s="84">
        <f>[2]AUTO!N43</f>
        <v>0</v>
      </c>
      <c r="E42" s="84">
        <f>[2]AUTO!S43</f>
        <v>0</v>
      </c>
      <c r="F42" s="84"/>
      <c r="G42" s="84">
        <f>[2]AUTO!AD43</f>
        <v>0</v>
      </c>
      <c r="H42" s="84">
        <f>[2]AUTO!AE43</f>
        <v>0</v>
      </c>
      <c r="I42" s="84">
        <f>[2]AUTO!AF43</f>
        <v>0</v>
      </c>
      <c r="J42" s="84">
        <f>[2]AUTO!AG43</f>
        <v>0</v>
      </c>
      <c r="K42" s="84">
        <f>[2]AUTO!AJ43</f>
        <v>0</v>
      </c>
      <c r="L42" s="84">
        <f>[2]AUTO!AM43</f>
        <v>0</v>
      </c>
      <c r="M42" s="84">
        <f>[2]AUTO!AQ43</f>
        <v>0</v>
      </c>
      <c r="N42" s="84">
        <f>[2]AUTO!AR43</f>
        <v>0</v>
      </c>
      <c r="O42" s="84">
        <f t="shared" si="6"/>
        <v>62041</v>
      </c>
    </row>
    <row r="43" spans="1:15" x14ac:dyDescent="0.2">
      <c r="A43" s="120" t="s">
        <v>131</v>
      </c>
      <c r="B43" s="84">
        <f>[2]AUTO!F44</f>
        <v>405468</v>
      </c>
      <c r="C43" s="84">
        <f>[2]AUTO!K44</f>
        <v>0</v>
      </c>
      <c r="D43" s="84">
        <f>[2]AUTO!N44</f>
        <v>0</v>
      </c>
      <c r="E43" s="84">
        <f>[2]AUTO!S44</f>
        <v>0</v>
      </c>
      <c r="F43" s="84"/>
      <c r="G43" s="84">
        <f>[2]AUTO!AD44</f>
        <v>0</v>
      </c>
      <c r="H43" s="84">
        <f>[2]AUTO!AE44</f>
        <v>0</v>
      </c>
      <c r="I43" s="84">
        <f>[2]AUTO!AF44</f>
        <v>0</v>
      </c>
      <c r="J43" s="84">
        <f>[2]AUTO!AG44</f>
        <v>0</v>
      </c>
      <c r="K43" s="84">
        <f>[2]AUTO!AJ44</f>
        <v>0</v>
      </c>
      <c r="L43" s="84">
        <f>[2]AUTO!AM44</f>
        <v>0</v>
      </c>
      <c r="M43" s="84">
        <f>[2]AUTO!AQ44</f>
        <v>0</v>
      </c>
      <c r="N43" s="84">
        <f>[2]AUTO!AR44</f>
        <v>0</v>
      </c>
      <c r="O43" s="84">
        <f t="shared" si="6"/>
        <v>405468</v>
      </c>
    </row>
    <row r="44" spans="1:15" x14ac:dyDescent="0.2">
      <c r="A44" s="120" t="s">
        <v>132</v>
      </c>
      <c r="B44" s="84">
        <f>[2]AUTO!F45</f>
        <v>150197</v>
      </c>
      <c r="C44" s="84">
        <f>[2]AUTO!K45</f>
        <v>0</v>
      </c>
      <c r="D44" s="84">
        <f>[2]AUTO!N45</f>
        <v>0</v>
      </c>
      <c r="E44" s="84">
        <f>[2]AUTO!S45</f>
        <v>0</v>
      </c>
      <c r="F44" s="84"/>
      <c r="G44" s="84">
        <f>[2]AUTO!AD45</f>
        <v>0</v>
      </c>
      <c r="H44" s="84">
        <f>[2]AUTO!AE45</f>
        <v>0</v>
      </c>
      <c r="I44" s="84">
        <f>[2]AUTO!AF45</f>
        <v>0</v>
      </c>
      <c r="J44" s="84">
        <f>[2]AUTO!AG45</f>
        <v>0</v>
      </c>
      <c r="K44" s="84">
        <f>[2]AUTO!AJ45</f>
        <v>0</v>
      </c>
      <c r="L44" s="84">
        <f>[2]AUTO!AM45</f>
        <v>0</v>
      </c>
      <c r="M44" s="84">
        <f>[2]AUTO!AQ45</f>
        <v>0</v>
      </c>
      <c r="N44" s="84">
        <f>[2]AUTO!AR45</f>
        <v>0</v>
      </c>
      <c r="O44" s="84">
        <f t="shared" si="6"/>
        <v>150197</v>
      </c>
    </row>
    <row r="45" spans="1:15" x14ac:dyDescent="0.2">
      <c r="A45" s="120" t="s">
        <v>133</v>
      </c>
      <c r="B45" s="84">
        <f>[2]AUTO!F46</f>
        <v>61133</v>
      </c>
      <c r="C45" s="84">
        <f>[2]AUTO!K46</f>
        <v>0</v>
      </c>
      <c r="D45" s="84">
        <f>[2]AUTO!N46</f>
        <v>0</v>
      </c>
      <c r="E45" s="84">
        <f>[2]AUTO!S46</f>
        <v>0</v>
      </c>
      <c r="F45" s="84"/>
      <c r="G45" s="84">
        <f>[2]AUTO!AD46</f>
        <v>0</v>
      </c>
      <c r="H45" s="84">
        <f>[2]AUTO!AE46</f>
        <v>0</v>
      </c>
      <c r="I45" s="84">
        <f>[2]AUTO!AF46</f>
        <v>0</v>
      </c>
      <c r="J45" s="84">
        <f>[2]AUTO!AG46</f>
        <v>0</v>
      </c>
      <c r="K45" s="84">
        <f>[2]AUTO!AJ46</f>
        <v>0</v>
      </c>
      <c r="L45" s="84">
        <f>[2]AUTO!AM46</f>
        <v>0</v>
      </c>
      <c r="M45" s="84">
        <f>[2]AUTO!AQ46</f>
        <v>0</v>
      </c>
      <c r="N45" s="84">
        <f>[2]AUTO!AR46</f>
        <v>0</v>
      </c>
      <c r="O45" s="84">
        <f t="shared" si="6"/>
        <v>61133</v>
      </c>
    </row>
    <row r="46" spans="1:15" x14ac:dyDescent="0.2">
      <c r="A46" s="120" t="s">
        <v>134</v>
      </c>
      <c r="B46" s="84">
        <f>[2]AUTO!F47</f>
        <v>20355</v>
      </c>
      <c r="C46" s="84">
        <f>[2]AUTO!K47</f>
        <v>0</v>
      </c>
      <c r="D46" s="84">
        <f>[2]AUTO!N47</f>
        <v>0</v>
      </c>
      <c r="E46" s="84">
        <f>[2]AUTO!S47</f>
        <v>0</v>
      </c>
      <c r="F46" s="84"/>
      <c r="G46" s="84">
        <f>[2]AUTO!AD47</f>
        <v>0</v>
      </c>
      <c r="H46" s="84">
        <f>[2]AUTO!AE47</f>
        <v>0</v>
      </c>
      <c r="I46" s="84">
        <f>[2]AUTO!AF47</f>
        <v>0</v>
      </c>
      <c r="J46" s="84">
        <f>[2]AUTO!AG47</f>
        <v>0</v>
      </c>
      <c r="K46" s="84">
        <f>[2]AUTO!AJ47</f>
        <v>0</v>
      </c>
      <c r="L46" s="84">
        <f>[2]AUTO!AM47</f>
        <v>0</v>
      </c>
      <c r="M46" s="84">
        <f>[2]AUTO!AQ47</f>
        <v>0</v>
      </c>
      <c r="N46" s="84">
        <f>[2]AUTO!AR47</f>
        <v>0</v>
      </c>
      <c r="O46" s="84">
        <f t="shared" si="6"/>
        <v>20355</v>
      </c>
    </row>
    <row r="47" spans="1:15" hidden="1" x14ac:dyDescent="0.2">
      <c r="A47" s="120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x14ac:dyDescent="0.2">
      <c r="A48" s="120" t="s">
        <v>135</v>
      </c>
      <c r="B48" s="92">
        <f t="shared" ref="B48:O48" si="7">SUM(B49:B52)+SUM(B55:B67)+SUM(B72:B87)</f>
        <v>317052</v>
      </c>
      <c r="C48" s="92">
        <f t="shared" si="7"/>
        <v>35614</v>
      </c>
      <c r="D48" s="92">
        <f t="shared" si="7"/>
        <v>0</v>
      </c>
      <c r="E48" s="92">
        <f t="shared" si="7"/>
        <v>2731084</v>
      </c>
      <c r="F48" s="92">
        <f t="shared" si="7"/>
        <v>0</v>
      </c>
      <c r="G48" s="92">
        <f t="shared" si="7"/>
        <v>0</v>
      </c>
      <c r="H48" s="92">
        <f t="shared" si="7"/>
        <v>0</v>
      </c>
      <c r="I48" s="92">
        <f t="shared" si="7"/>
        <v>0</v>
      </c>
      <c r="J48" s="92">
        <f t="shared" si="7"/>
        <v>0</v>
      </c>
      <c r="K48" s="92">
        <f t="shared" si="7"/>
        <v>0</v>
      </c>
      <c r="L48" s="92">
        <f t="shared" si="7"/>
        <v>0</v>
      </c>
      <c r="M48" s="92">
        <f t="shared" si="7"/>
        <v>0</v>
      </c>
      <c r="N48" s="92">
        <f t="shared" si="7"/>
        <v>0</v>
      </c>
      <c r="O48" s="92">
        <f t="shared" si="7"/>
        <v>3083750</v>
      </c>
    </row>
    <row r="49" spans="1:15" hidden="1" x14ac:dyDescent="0.2">
      <c r="A49" s="120" t="s">
        <v>53</v>
      </c>
      <c r="B49" s="84">
        <f>[2]AUTO!F50</f>
        <v>0</v>
      </c>
      <c r="C49" s="84">
        <f>[2]AUTO!K50</f>
        <v>0</v>
      </c>
      <c r="D49" s="84">
        <f>[2]AUTO!N50</f>
        <v>0</v>
      </c>
      <c r="E49" s="84">
        <f>[2]AUTO!S50</f>
        <v>0</v>
      </c>
      <c r="F49" s="84"/>
      <c r="G49" s="84">
        <f>[2]AUTO!AD50</f>
        <v>0</v>
      </c>
      <c r="H49" s="84">
        <f>[2]AUTO!AE50</f>
        <v>0</v>
      </c>
      <c r="I49" s="84">
        <f>[2]AUTO!AF50</f>
        <v>0</v>
      </c>
      <c r="J49" s="84">
        <f>[2]AUTO!AG50</f>
        <v>0</v>
      </c>
      <c r="K49" s="84">
        <f>[2]AUTO!AJ50</f>
        <v>0</v>
      </c>
      <c r="L49" s="84">
        <f>[2]AUTO!AM50</f>
        <v>0</v>
      </c>
      <c r="M49" s="84">
        <f>[2]AUTO!AQ50</f>
        <v>0</v>
      </c>
      <c r="N49" s="84">
        <f>[2]AUTO!AR50</f>
        <v>0</v>
      </c>
      <c r="O49" s="84">
        <f>SUM(B49:N49)</f>
        <v>0</v>
      </c>
    </row>
    <row r="50" spans="1:15" x14ac:dyDescent="0.2">
      <c r="A50" s="120" t="s">
        <v>54</v>
      </c>
      <c r="B50" s="84">
        <f>[2]AUTO!F51</f>
        <v>1665</v>
      </c>
      <c r="C50" s="84">
        <f>[2]AUTO!K51</f>
        <v>0</v>
      </c>
      <c r="D50" s="84">
        <f>[2]AUTO!N51</f>
        <v>0</v>
      </c>
      <c r="E50" s="84">
        <f>[2]AUTO!S51</f>
        <v>0</v>
      </c>
      <c r="F50" s="84"/>
      <c r="G50" s="84">
        <f>[2]AUTO!AD51</f>
        <v>0</v>
      </c>
      <c r="H50" s="84">
        <f>[2]AUTO!AE51</f>
        <v>0</v>
      </c>
      <c r="I50" s="84">
        <f>[2]AUTO!AF51</f>
        <v>0</v>
      </c>
      <c r="J50" s="84">
        <f>[2]AUTO!AG51</f>
        <v>0</v>
      </c>
      <c r="K50" s="84">
        <f>[2]AUTO!AJ51</f>
        <v>0</v>
      </c>
      <c r="L50" s="84">
        <f>[2]AUTO!AM51</f>
        <v>0</v>
      </c>
      <c r="M50" s="84">
        <f>[2]AUTO!AQ51</f>
        <v>0</v>
      </c>
      <c r="N50" s="84">
        <f>[2]AUTO!AR51</f>
        <v>0</v>
      </c>
      <c r="O50" s="84">
        <f>SUM(B50:N50)</f>
        <v>1665</v>
      </c>
    </row>
    <row r="51" spans="1:15" x14ac:dyDescent="0.2">
      <c r="A51" s="120" t="s">
        <v>55</v>
      </c>
      <c r="B51" s="84">
        <f>[2]AUTO!F52</f>
        <v>2566</v>
      </c>
      <c r="C51" s="84">
        <f>[2]AUTO!K52</f>
        <v>0</v>
      </c>
      <c r="D51" s="84">
        <f>[2]AUTO!N52</f>
        <v>0</v>
      </c>
      <c r="E51" s="84">
        <f>[2]AUTO!S52</f>
        <v>0</v>
      </c>
      <c r="F51" s="84"/>
      <c r="G51" s="84">
        <f>[2]AUTO!AD52</f>
        <v>0</v>
      </c>
      <c r="H51" s="84">
        <f>[2]AUTO!AE52</f>
        <v>0</v>
      </c>
      <c r="I51" s="84">
        <f>[2]AUTO!AF52</f>
        <v>0</v>
      </c>
      <c r="J51" s="84">
        <f>[2]AUTO!AG52</f>
        <v>0</v>
      </c>
      <c r="K51" s="84">
        <f>[2]AUTO!AJ52</f>
        <v>0</v>
      </c>
      <c r="L51" s="84">
        <f>[2]AUTO!AM52</f>
        <v>0</v>
      </c>
      <c r="M51" s="84">
        <f>[2]AUTO!AQ52</f>
        <v>0</v>
      </c>
      <c r="N51" s="84">
        <f>[2]AUTO!AR52</f>
        <v>0</v>
      </c>
      <c r="O51" s="84">
        <f>SUM(B51:N51)</f>
        <v>2566</v>
      </c>
    </row>
    <row r="52" spans="1:15" ht="14.25" customHeight="1" x14ac:dyDescent="0.2">
      <c r="A52" s="120" t="s">
        <v>56</v>
      </c>
      <c r="B52" s="84">
        <f t="shared" ref="B52:M52" si="8">+B53+B54</f>
        <v>22338</v>
      </c>
      <c r="C52" s="84">
        <f t="shared" si="8"/>
        <v>0</v>
      </c>
      <c r="D52" s="84">
        <f t="shared" si="8"/>
        <v>0</v>
      </c>
      <c r="E52" s="84">
        <f t="shared" si="8"/>
        <v>2000000</v>
      </c>
      <c r="F52" s="84"/>
      <c r="G52" s="84">
        <f t="shared" si="8"/>
        <v>0</v>
      </c>
      <c r="H52" s="84">
        <f t="shared" si="8"/>
        <v>0</v>
      </c>
      <c r="I52" s="84">
        <f t="shared" si="8"/>
        <v>0</v>
      </c>
      <c r="J52" s="84">
        <f t="shared" si="8"/>
        <v>0</v>
      </c>
      <c r="K52" s="84">
        <f t="shared" si="8"/>
        <v>0</v>
      </c>
      <c r="L52" s="84">
        <f t="shared" si="8"/>
        <v>0</v>
      </c>
      <c r="M52" s="84">
        <f t="shared" si="8"/>
        <v>0</v>
      </c>
      <c r="N52" s="84">
        <f>+N53+N54</f>
        <v>0</v>
      </c>
      <c r="O52" s="84">
        <f>+O53+O54</f>
        <v>2022338</v>
      </c>
    </row>
    <row r="53" spans="1:15" ht="15" hidden="1" customHeight="1" x14ac:dyDescent="0.2">
      <c r="A53" s="120" t="s">
        <v>136</v>
      </c>
      <c r="B53" s="84">
        <f>[2]AUTO!F54</f>
        <v>8358</v>
      </c>
      <c r="C53" s="84">
        <f>[2]AUTO!K54</f>
        <v>0</v>
      </c>
      <c r="D53" s="84">
        <f>[2]AUTO!N54</f>
        <v>0</v>
      </c>
      <c r="E53" s="84">
        <f>[2]AUTO!S54</f>
        <v>2000000</v>
      </c>
      <c r="F53" s="84"/>
      <c r="G53" s="84">
        <f>[2]AUTO!AD54</f>
        <v>0</v>
      </c>
      <c r="H53" s="84">
        <f>[2]AUTO!AE54</f>
        <v>0</v>
      </c>
      <c r="I53" s="84">
        <f>[2]AUTO!AF54</f>
        <v>0</v>
      </c>
      <c r="J53" s="84">
        <f>[2]AUTO!AG54</f>
        <v>0</v>
      </c>
      <c r="K53" s="84">
        <f>[2]AUTO!AJ54</f>
        <v>0</v>
      </c>
      <c r="L53" s="84">
        <f>[2]AUTO!AM54</f>
        <v>0</v>
      </c>
      <c r="M53" s="84">
        <f>[2]AUTO!AQ54</f>
        <v>0</v>
      </c>
      <c r="N53" s="84">
        <f>[2]AUTO!AR54</f>
        <v>0</v>
      </c>
      <c r="O53" s="84">
        <f>SUM(B53:N53)</f>
        <v>2008358</v>
      </c>
    </row>
    <row r="54" spans="1:15" ht="13.5" hidden="1" customHeight="1" x14ac:dyDescent="0.2">
      <c r="A54" s="120" t="s">
        <v>137</v>
      </c>
      <c r="B54" s="84">
        <f>[2]AUTO!F55</f>
        <v>13980</v>
      </c>
      <c r="C54" s="84">
        <f>[2]AUTO!K55</f>
        <v>0</v>
      </c>
      <c r="D54" s="84">
        <f>[2]AUTO!N55</f>
        <v>0</v>
      </c>
      <c r="E54" s="84">
        <f>[2]AUTO!S55</f>
        <v>0</v>
      </c>
      <c r="F54" s="84"/>
      <c r="G54" s="84">
        <f>[2]AUTO!AD55</f>
        <v>0</v>
      </c>
      <c r="H54" s="84">
        <f>[2]AUTO!AE55</f>
        <v>0</v>
      </c>
      <c r="I54" s="84">
        <f>[2]AUTO!AF55</f>
        <v>0</v>
      </c>
      <c r="J54" s="84">
        <f>[2]AUTO!AG55</f>
        <v>0</v>
      </c>
      <c r="K54" s="84">
        <f>[2]AUTO!AJ55</f>
        <v>0</v>
      </c>
      <c r="L54" s="84">
        <f>[2]AUTO!AM55</f>
        <v>0</v>
      </c>
      <c r="M54" s="84">
        <f>[2]AUTO!AQ55</f>
        <v>0</v>
      </c>
      <c r="N54" s="84">
        <f>[2]AUTO!AR55</f>
        <v>0</v>
      </c>
      <c r="O54" s="84">
        <f>SUM(B54:N54)</f>
        <v>13980</v>
      </c>
    </row>
    <row r="55" spans="1:15" x14ac:dyDescent="0.2">
      <c r="A55" s="120" t="s">
        <v>59</v>
      </c>
      <c r="B55" s="84">
        <f>[2]AUTO!F56</f>
        <v>2555</v>
      </c>
      <c r="C55" s="84">
        <f>[2]AUTO!K56</f>
        <v>0</v>
      </c>
      <c r="D55" s="84">
        <f>[2]AUTO!N56</f>
        <v>0</v>
      </c>
      <c r="E55" s="84">
        <f>[2]AUTO!S56</f>
        <v>0</v>
      </c>
      <c r="F55" s="84"/>
      <c r="G55" s="84">
        <f>[2]AUTO!AD56</f>
        <v>0</v>
      </c>
      <c r="H55" s="84">
        <f>[2]AUTO!AE56</f>
        <v>0</v>
      </c>
      <c r="I55" s="84">
        <f>[2]AUTO!AF56</f>
        <v>0</v>
      </c>
      <c r="J55" s="84">
        <f>[2]AUTO!AG56</f>
        <v>0</v>
      </c>
      <c r="K55" s="84">
        <f>[2]AUTO!AJ56</f>
        <v>0</v>
      </c>
      <c r="L55" s="84">
        <f>[2]AUTO!AM56</f>
        <v>0</v>
      </c>
      <c r="M55" s="84">
        <f>[2]AUTO!AQ56</f>
        <v>0</v>
      </c>
      <c r="N55" s="84">
        <f>[2]AUTO!AR56</f>
        <v>0</v>
      </c>
      <c r="O55" s="84">
        <f>SUM(B55:N55)</f>
        <v>2555</v>
      </c>
    </row>
    <row r="56" spans="1:15" x14ac:dyDescent="0.2">
      <c r="A56" s="120" t="s">
        <v>60</v>
      </c>
      <c r="B56" s="84">
        <f>[2]AUTO!F57</f>
        <v>3743</v>
      </c>
      <c r="C56" s="84">
        <f>[2]AUTO!K57</f>
        <v>0</v>
      </c>
      <c r="D56" s="84">
        <f>[2]AUTO!N57</f>
        <v>0</v>
      </c>
      <c r="E56" s="84">
        <f>[2]AUTO!S57</f>
        <v>0</v>
      </c>
      <c r="F56" s="84"/>
      <c r="G56" s="84">
        <f>[2]AUTO!AD57</f>
        <v>0</v>
      </c>
      <c r="H56" s="84">
        <f>[2]AUTO!AE57</f>
        <v>0</v>
      </c>
      <c r="I56" s="84">
        <f>[2]AUTO!AF57</f>
        <v>0</v>
      </c>
      <c r="J56" s="84">
        <f>[2]AUTO!AG57</f>
        <v>0</v>
      </c>
      <c r="K56" s="84">
        <f>[2]AUTO!AJ57</f>
        <v>0</v>
      </c>
      <c r="L56" s="84">
        <f>[2]AUTO!AM57</f>
        <v>0</v>
      </c>
      <c r="M56" s="84">
        <f>[2]AUTO!AQ57</f>
        <v>0</v>
      </c>
      <c r="N56" s="84">
        <f>[2]AUTO!AR57</f>
        <v>0</v>
      </c>
      <c r="O56" s="84">
        <f>SUM(B56:N56)</f>
        <v>3743</v>
      </c>
    </row>
    <row r="57" spans="1:15" x14ac:dyDescent="0.2">
      <c r="A57" s="120" t="s">
        <v>61</v>
      </c>
      <c r="B57" s="84">
        <f>[2]AUTO!F58</f>
        <v>10247</v>
      </c>
      <c r="C57" s="84">
        <f>[2]AUTO!K58</f>
        <v>0</v>
      </c>
      <c r="D57" s="84">
        <f>[2]AUTO!N58</f>
        <v>0</v>
      </c>
      <c r="E57" s="84">
        <f>[2]AUTO!S58</f>
        <v>0</v>
      </c>
      <c r="F57" s="84"/>
      <c r="G57" s="84">
        <f>[2]AUTO!AD58</f>
        <v>0</v>
      </c>
      <c r="H57" s="84">
        <f>[2]AUTO!AE58</f>
        <v>0</v>
      </c>
      <c r="I57" s="84">
        <f>[2]AUTO!AF58</f>
        <v>0</v>
      </c>
      <c r="J57" s="84">
        <f>[2]AUTO!AG58</f>
        <v>0</v>
      </c>
      <c r="K57" s="84">
        <f>[2]AUTO!AJ58</f>
        <v>0</v>
      </c>
      <c r="L57" s="84">
        <f>[2]AUTO!AM58</f>
        <v>0</v>
      </c>
      <c r="M57" s="84">
        <f>[2]AUTO!AQ58</f>
        <v>0</v>
      </c>
      <c r="N57" s="84">
        <f>[2]AUTO!AR58</f>
        <v>0</v>
      </c>
      <c r="O57" s="84">
        <f>SUM(B57:N57)</f>
        <v>10247</v>
      </c>
    </row>
    <row r="58" spans="1:15" x14ac:dyDescent="0.2">
      <c r="A58" s="120" t="s">
        <v>62</v>
      </c>
      <c r="B58" s="84">
        <f>[2]AUTO!F59</f>
        <v>867</v>
      </c>
      <c r="C58" s="84">
        <f>[2]AUTO!K59</f>
        <v>0</v>
      </c>
      <c r="D58" s="84">
        <f>[2]AUTO!N59</f>
        <v>0</v>
      </c>
      <c r="E58" s="84">
        <f>[2]AUTO!S59</f>
        <v>13087</v>
      </c>
      <c r="F58" s="84"/>
      <c r="G58" s="84">
        <f>[2]AUTO!AD59</f>
        <v>0</v>
      </c>
      <c r="H58" s="84">
        <f>[2]AUTO!AE59</f>
        <v>0</v>
      </c>
      <c r="I58" s="84">
        <f>[2]AUTO!AF59</f>
        <v>0</v>
      </c>
      <c r="J58" s="84">
        <f>[2]AUTO!AG59</f>
        <v>0</v>
      </c>
      <c r="K58" s="84">
        <f>[2]AUTO!AJ59</f>
        <v>0</v>
      </c>
      <c r="L58" s="84">
        <f>[2]AUTO!AM59</f>
        <v>0</v>
      </c>
      <c r="M58" s="84">
        <f>[2]AUTO!AQ59</f>
        <v>0</v>
      </c>
      <c r="N58" s="84">
        <f>[2]AUTO!AR59</f>
        <v>0</v>
      </c>
      <c r="O58" s="84">
        <f t="shared" ref="O58:O66" si="9">SUM(B58:N58)</f>
        <v>13954</v>
      </c>
    </row>
    <row r="59" spans="1:15" x14ac:dyDescent="0.2">
      <c r="A59" s="120" t="s">
        <v>211</v>
      </c>
      <c r="B59" s="84">
        <f>[2]AUTO!F60</f>
        <v>3452</v>
      </c>
      <c r="C59" s="84">
        <f>[2]AUTO!K60</f>
        <v>0</v>
      </c>
      <c r="D59" s="84">
        <f>[2]AUTO!N60</f>
        <v>0</v>
      </c>
      <c r="E59" s="84">
        <f>[2]AUTO!S60</f>
        <v>0</v>
      </c>
      <c r="F59" s="84"/>
      <c r="G59" s="84">
        <f>[2]AUTO!AD60</f>
        <v>0</v>
      </c>
      <c r="H59" s="84">
        <f>[2]AUTO!AE60</f>
        <v>0</v>
      </c>
      <c r="I59" s="84">
        <f>[2]AUTO!AF60</f>
        <v>0</v>
      </c>
      <c r="J59" s="84">
        <f>[2]AUTO!AG60</f>
        <v>0</v>
      </c>
      <c r="K59" s="84">
        <f>[2]AUTO!AJ60</f>
        <v>0</v>
      </c>
      <c r="L59" s="84">
        <f>[2]AUTO!AM60</f>
        <v>0</v>
      </c>
      <c r="M59" s="84">
        <f>[2]AUTO!AQ60</f>
        <v>0</v>
      </c>
      <c r="N59" s="84">
        <f>[2]AUTO!AR60</f>
        <v>0</v>
      </c>
      <c r="O59" s="84">
        <f t="shared" si="9"/>
        <v>3452</v>
      </c>
    </row>
    <row r="60" spans="1:15" x14ac:dyDescent="0.2">
      <c r="A60" s="120" t="s">
        <v>63</v>
      </c>
      <c r="B60" s="84">
        <f>[2]AUTO!F61</f>
        <v>4886</v>
      </c>
      <c r="C60" s="84">
        <f>[2]AUTO!K61</f>
        <v>0</v>
      </c>
      <c r="D60" s="84">
        <f>[2]AUTO!N61</f>
        <v>0</v>
      </c>
      <c r="E60" s="84">
        <f>[2]AUTO!S61</f>
        <v>0</v>
      </c>
      <c r="F60" s="84"/>
      <c r="G60" s="84">
        <f>[2]AUTO!AD61</f>
        <v>0</v>
      </c>
      <c r="H60" s="84">
        <f>[2]AUTO!AE61</f>
        <v>0</v>
      </c>
      <c r="I60" s="84">
        <f>[2]AUTO!AF61</f>
        <v>0</v>
      </c>
      <c r="J60" s="84">
        <f>[2]AUTO!AG61</f>
        <v>0</v>
      </c>
      <c r="K60" s="84">
        <f>[2]AUTO!AJ61</f>
        <v>0</v>
      </c>
      <c r="L60" s="84">
        <f>[2]AUTO!AM61</f>
        <v>0</v>
      </c>
      <c r="M60" s="84">
        <f>[2]AUTO!AQ61</f>
        <v>0</v>
      </c>
      <c r="N60" s="84">
        <f>[2]AUTO!AR61</f>
        <v>0</v>
      </c>
      <c r="O60" s="84">
        <f t="shared" si="9"/>
        <v>4886</v>
      </c>
    </row>
    <row r="61" spans="1:15" x14ac:dyDescent="0.2">
      <c r="A61" s="120" t="s">
        <v>175</v>
      </c>
      <c r="B61" s="84">
        <f>[2]AUTO!F62</f>
        <v>3784</v>
      </c>
      <c r="C61" s="84">
        <f>[2]AUTO!K62</f>
        <v>0</v>
      </c>
      <c r="D61" s="84">
        <f>[2]AUTO!N62</f>
        <v>0</v>
      </c>
      <c r="E61" s="84">
        <f>[2]AUTO!S62</f>
        <v>0</v>
      </c>
      <c r="F61" s="84"/>
      <c r="G61" s="84">
        <f>[2]AUTO!AD62</f>
        <v>0</v>
      </c>
      <c r="H61" s="84">
        <f>[2]AUTO!AE62</f>
        <v>0</v>
      </c>
      <c r="I61" s="84">
        <f>[2]AUTO!AF62</f>
        <v>0</v>
      </c>
      <c r="J61" s="84">
        <f>[2]AUTO!AG62</f>
        <v>0</v>
      </c>
      <c r="K61" s="84">
        <f>[2]AUTO!AJ62</f>
        <v>0</v>
      </c>
      <c r="L61" s="84">
        <f>[2]AUTO!AM62</f>
        <v>0</v>
      </c>
      <c r="M61" s="84">
        <f>[2]AUTO!AQ62</f>
        <v>0</v>
      </c>
      <c r="N61" s="84">
        <f>[2]AUTO!AR62</f>
        <v>0</v>
      </c>
      <c r="O61" s="84">
        <f t="shared" si="9"/>
        <v>3784</v>
      </c>
    </row>
    <row r="62" spans="1:15" x14ac:dyDescent="0.2">
      <c r="A62" s="120" t="s">
        <v>64</v>
      </c>
      <c r="B62" s="84">
        <f>[2]AUTO!F63</f>
        <v>17413</v>
      </c>
      <c r="C62" s="84">
        <f>[2]AUTO!K63</f>
        <v>0</v>
      </c>
      <c r="D62" s="84">
        <f>[2]AUTO!N63</f>
        <v>0</v>
      </c>
      <c r="E62" s="84">
        <f>[2]AUTO!S63</f>
        <v>0</v>
      </c>
      <c r="F62" s="84"/>
      <c r="G62" s="84">
        <f>[2]AUTO!AD63</f>
        <v>0</v>
      </c>
      <c r="H62" s="84">
        <f>[2]AUTO!AE63</f>
        <v>0</v>
      </c>
      <c r="I62" s="84">
        <f>[2]AUTO!AF63</f>
        <v>0</v>
      </c>
      <c r="J62" s="84">
        <f>[2]AUTO!AG63</f>
        <v>0</v>
      </c>
      <c r="K62" s="84">
        <f>[2]AUTO!AJ63</f>
        <v>0</v>
      </c>
      <c r="L62" s="84">
        <f>[2]AUTO!AM63</f>
        <v>0</v>
      </c>
      <c r="M62" s="84">
        <f>[2]AUTO!AQ63</f>
        <v>0</v>
      </c>
      <c r="N62" s="84">
        <f>[2]AUTO!AR63</f>
        <v>0</v>
      </c>
      <c r="O62" s="84">
        <f t="shared" si="9"/>
        <v>17413</v>
      </c>
    </row>
    <row r="63" spans="1:15" x14ac:dyDescent="0.2">
      <c r="A63" s="120" t="s">
        <v>65</v>
      </c>
      <c r="B63" s="84">
        <f>[2]AUTO!F64</f>
        <v>3356</v>
      </c>
      <c r="C63" s="84">
        <f>[2]AUTO!K64</f>
        <v>0</v>
      </c>
      <c r="D63" s="84">
        <f>[2]AUTO!N64</f>
        <v>0</v>
      </c>
      <c r="E63" s="84">
        <f>[2]AUTO!S64</f>
        <v>0</v>
      </c>
      <c r="F63" s="84"/>
      <c r="G63" s="84">
        <f>[2]AUTO!AD64</f>
        <v>0</v>
      </c>
      <c r="H63" s="84">
        <f>[2]AUTO!AE64</f>
        <v>0</v>
      </c>
      <c r="I63" s="84">
        <f>[2]AUTO!AF64</f>
        <v>0</v>
      </c>
      <c r="J63" s="84">
        <f>[2]AUTO!AG64</f>
        <v>0</v>
      </c>
      <c r="K63" s="84">
        <f>[2]AUTO!AJ64</f>
        <v>0</v>
      </c>
      <c r="L63" s="84">
        <f>[2]AUTO!AM64</f>
        <v>0</v>
      </c>
      <c r="M63" s="84">
        <f>[2]AUTO!AQ64</f>
        <v>0</v>
      </c>
      <c r="N63" s="84">
        <f>[2]AUTO!AR64</f>
        <v>0</v>
      </c>
      <c r="O63" s="84">
        <f t="shared" si="9"/>
        <v>3356</v>
      </c>
    </row>
    <row r="64" spans="1:15" x14ac:dyDescent="0.2">
      <c r="A64" s="120" t="s">
        <v>66</v>
      </c>
      <c r="B64" s="84">
        <f>[2]AUTO!F65</f>
        <v>3369</v>
      </c>
      <c r="C64" s="84">
        <f>[2]AUTO!K65</f>
        <v>0</v>
      </c>
      <c r="D64" s="84">
        <f>[2]AUTO!N65</f>
        <v>0</v>
      </c>
      <c r="E64" s="84">
        <f>[2]AUTO!S65</f>
        <v>0</v>
      </c>
      <c r="F64" s="84"/>
      <c r="G64" s="84">
        <f>[2]AUTO!AD65</f>
        <v>0</v>
      </c>
      <c r="H64" s="84">
        <f>[2]AUTO!AE65</f>
        <v>0</v>
      </c>
      <c r="I64" s="84">
        <f>[2]AUTO!AF65</f>
        <v>0</v>
      </c>
      <c r="J64" s="84">
        <f>[2]AUTO!AG65</f>
        <v>0</v>
      </c>
      <c r="K64" s="84">
        <f>[2]AUTO!AJ65</f>
        <v>0</v>
      </c>
      <c r="L64" s="84">
        <f>[2]AUTO!AM65</f>
        <v>0</v>
      </c>
      <c r="M64" s="84">
        <f>[2]AUTO!AQ65</f>
        <v>0</v>
      </c>
      <c r="N64" s="84">
        <f>[2]AUTO!AR65</f>
        <v>0</v>
      </c>
      <c r="O64" s="84">
        <f t="shared" si="9"/>
        <v>3369</v>
      </c>
    </row>
    <row r="65" spans="1:15" x14ac:dyDescent="0.2">
      <c r="A65" s="120" t="s">
        <v>67</v>
      </c>
      <c r="B65" s="84">
        <f>[2]AUTO!F66</f>
        <v>1608</v>
      </c>
      <c r="C65" s="84">
        <f>[2]AUTO!K66</f>
        <v>0</v>
      </c>
      <c r="D65" s="84">
        <f>[2]AUTO!N66</f>
        <v>0</v>
      </c>
      <c r="E65" s="84">
        <f>[2]AUTO!S66</f>
        <v>40169</v>
      </c>
      <c r="F65" s="84"/>
      <c r="G65" s="84">
        <f>[2]AUTO!AD66</f>
        <v>0</v>
      </c>
      <c r="H65" s="84">
        <f>[2]AUTO!AE66</f>
        <v>0</v>
      </c>
      <c r="I65" s="84">
        <f>[2]AUTO!AF66</f>
        <v>0</v>
      </c>
      <c r="J65" s="84">
        <f>[2]AUTO!AG66</f>
        <v>0</v>
      </c>
      <c r="K65" s="84">
        <f>[2]AUTO!AJ66</f>
        <v>0</v>
      </c>
      <c r="L65" s="84">
        <f>[2]AUTO!AM66</f>
        <v>0</v>
      </c>
      <c r="M65" s="84">
        <f>[2]AUTO!AQ66</f>
        <v>0</v>
      </c>
      <c r="N65" s="84">
        <f>[2]AUTO!AR66</f>
        <v>0</v>
      </c>
      <c r="O65" s="84">
        <f t="shared" si="9"/>
        <v>41777</v>
      </c>
    </row>
    <row r="66" spans="1:15" x14ac:dyDescent="0.2">
      <c r="A66" s="120" t="s">
        <v>68</v>
      </c>
      <c r="B66" s="84">
        <f>[2]AUTO!F67</f>
        <v>2509</v>
      </c>
      <c r="C66" s="84">
        <f>[2]AUTO!K67</f>
        <v>0</v>
      </c>
      <c r="D66" s="84">
        <f>[2]AUTO!N67</f>
        <v>0</v>
      </c>
      <c r="E66" s="84">
        <f>[2]AUTO!S67</f>
        <v>0</v>
      </c>
      <c r="F66" s="84"/>
      <c r="G66" s="84">
        <f>[2]AUTO!AD67</f>
        <v>0</v>
      </c>
      <c r="H66" s="84">
        <f>[2]AUTO!AE67</f>
        <v>0</v>
      </c>
      <c r="I66" s="84">
        <f>[2]AUTO!AF67</f>
        <v>0</v>
      </c>
      <c r="J66" s="84">
        <f>[2]AUTO!AG67</f>
        <v>0</v>
      </c>
      <c r="K66" s="84">
        <f>[2]AUTO!AJ67</f>
        <v>0</v>
      </c>
      <c r="L66" s="84">
        <f>[2]AUTO!AM67</f>
        <v>0</v>
      </c>
      <c r="M66" s="84">
        <f>[2]AUTO!AQ67</f>
        <v>0</v>
      </c>
      <c r="N66" s="84">
        <f>[2]AUTO!AR67</f>
        <v>0</v>
      </c>
      <c r="O66" s="84">
        <f t="shared" si="9"/>
        <v>2509</v>
      </c>
    </row>
    <row r="67" spans="1:15" x14ac:dyDescent="0.2">
      <c r="A67" s="13" t="s">
        <v>69</v>
      </c>
      <c r="B67" s="92">
        <f t="shared" ref="B67:N67" si="10">SUM(B68:B71)</f>
        <v>14846</v>
      </c>
      <c r="C67" s="92">
        <f t="shared" si="10"/>
        <v>0</v>
      </c>
      <c r="D67" s="92">
        <f t="shared" si="10"/>
        <v>0</v>
      </c>
      <c r="E67" s="92">
        <f t="shared" si="10"/>
        <v>677828</v>
      </c>
      <c r="F67" s="92"/>
      <c r="G67" s="92">
        <f t="shared" si="10"/>
        <v>0</v>
      </c>
      <c r="H67" s="92">
        <f t="shared" si="10"/>
        <v>0</v>
      </c>
      <c r="I67" s="92">
        <f t="shared" si="10"/>
        <v>0</v>
      </c>
      <c r="J67" s="92">
        <f t="shared" si="10"/>
        <v>0</v>
      </c>
      <c r="K67" s="92">
        <f t="shared" si="10"/>
        <v>0</v>
      </c>
      <c r="L67" s="92">
        <f t="shared" si="10"/>
        <v>0</v>
      </c>
      <c r="M67" s="92">
        <f t="shared" si="10"/>
        <v>0</v>
      </c>
      <c r="N67" s="92">
        <f t="shared" si="10"/>
        <v>0</v>
      </c>
      <c r="O67" s="92">
        <f>SUM(O68:O71)</f>
        <v>692674</v>
      </c>
    </row>
    <row r="68" spans="1:15" x14ac:dyDescent="0.2">
      <c r="A68" s="13" t="s">
        <v>70</v>
      </c>
      <c r="B68" s="84">
        <f>[2]AUTO!F69</f>
        <v>1540</v>
      </c>
      <c r="C68" s="84">
        <f>[2]AUTO!K69</f>
        <v>0</v>
      </c>
      <c r="D68" s="84">
        <f>[2]AUTO!N69</f>
        <v>0</v>
      </c>
      <c r="E68" s="84">
        <f>[2]AUTO!S69</f>
        <v>677828</v>
      </c>
      <c r="F68" s="84"/>
      <c r="G68" s="84">
        <f>[2]AUTO!AD69</f>
        <v>0</v>
      </c>
      <c r="H68" s="84">
        <f>[2]AUTO!AE69</f>
        <v>0</v>
      </c>
      <c r="I68" s="84">
        <f>[2]AUTO!AF69</f>
        <v>0</v>
      </c>
      <c r="J68" s="84">
        <f>[2]AUTO!AG69</f>
        <v>0</v>
      </c>
      <c r="K68" s="84">
        <f>[2]AUTO!AJ69</f>
        <v>0</v>
      </c>
      <c r="L68" s="84">
        <f>[2]AUTO!AM69</f>
        <v>0</v>
      </c>
      <c r="M68" s="84">
        <f>[2]AUTO!AQ69</f>
        <v>0</v>
      </c>
      <c r="N68" s="84">
        <f>[2]AUTO!AR69</f>
        <v>0</v>
      </c>
      <c r="O68" s="84">
        <f t="shared" ref="O68:O87" si="11">SUM(B68:N68)</f>
        <v>679368</v>
      </c>
    </row>
    <row r="69" spans="1:15" x14ac:dyDescent="0.2">
      <c r="A69" s="13" t="s">
        <v>71</v>
      </c>
      <c r="B69" s="84">
        <f>[2]AUTO!F70</f>
        <v>4645</v>
      </c>
      <c r="C69" s="84">
        <f>[2]AUTO!K70</f>
        <v>0</v>
      </c>
      <c r="D69" s="84">
        <f>[2]AUTO!N70</f>
        <v>0</v>
      </c>
      <c r="E69" s="84">
        <f>[2]AUTO!S70</f>
        <v>0</v>
      </c>
      <c r="F69" s="84"/>
      <c r="G69" s="84">
        <f>[2]AUTO!AD70</f>
        <v>0</v>
      </c>
      <c r="H69" s="84">
        <f>[2]AUTO!AE70</f>
        <v>0</v>
      </c>
      <c r="I69" s="84">
        <f>[2]AUTO!AF70</f>
        <v>0</v>
      </c>
      <c r="J69" s="84">
        <f>[2]AUTO!AG70</f>
        <v>0</v>
      </c>
      <c r="K69" s="84">
        <f>[2]AUTO!AJ70</f>
        <v>0</v>
      </c>
      <c r="L69" s="84">
        <f>[2]AUTO!AM70</f>
        <v>0</v>
      </c>
      <c r="M69" s="84">
        <f>[2]AUTO!AQ70</f>
        <v>0</v>
      </c>
      <c r="N69" s="84">
        <f>[2]AUTO!AR70</f>
        <v>0</v>
      </c>
      <c r="O69" s="84">
        <f t="shared" si="11"/>
        <v>4645</v>
      </c>
    </row>
    <row r="70" spans="1:15" x14ac:dyDescent="0.2">
      <c r="A70" s="13" t="s">
        <v>72</v>
      </c>
      <c r="B70" s="84">
        <f>[2]AUTO!F71</f>
        <v>4840</v>
      </c>
      <c r="C70" s="84">
        <f>[2]AUTO!K71</f>
        <v>0</v>
      </c>
      <c r="D70" s="84">
        <f>[2]AUTO!N71</f>
        <v>0</v>
      </c>
      <c r="E70" s="84">
        <f>[2]AUTO!S71</f>
        <v>0</v>
      </c>
      <c r="F70" s="84"/>
      <c r="G70" s="84">
        <f>[2]AUTO!AD71</f>
        <v>0</v>
      </c>
      <c r="H70" s="84">
        <f>[2]AUTO!AE71</f>
        <v>0</v>
      </c>
      <c r="I70" s="84">
        <f>[2]AUTO!AF71</f>
        <v>0</v>
      </c>
      <c r="J70" s="84">
        <f>[2]AUTO!AG71</f>
        <v>0</v>
      </c>
      <c r="K70" s="84">
        <f>[2]AUTO!AJ71</f>
        <v>0</v>
      </c>
      <c r="L70" s="84">
        <f>[2]AUTO!AM71</f>
        <v>0</v>
      </c>
      <c r="M70" s="84">
        <f>[2]AUTO!AQ71</f>
        <v>0</v>
      </c>
      <c r="N70" s="84">
        <f>[2]AUTO!AR71</f>
        <v>0</v>
      </c>
      <c r="O70" s="84">
        <f t="shared" si="11"/>
        <v>4840</v>
      </c>
    </row>
    <row r="71" spans="1:15" x14ac:dyDescent="0.2">
      <c r="A71" s="13" t="s">
        <v>73</v>
      </c>
      <c r="B71" s="84">
        <f>[2]AUTO!F72</f>
        <v>3821</v>
      </c>
      <c r="C71" s="84">
        <f>[2]AUTO!K72</f>
        <v>0</v>
      </c>
      <c r="D71" s="84">
        <f>[2]AUTO!N72</f>
        <v>0</v>
      </c>
      <c r="E71" s="84">
        <f>[2]AUTO!S72</f>
        <v>0</v>
      </c>
      <c r="F71" s="84"/>
      <c r="G71" s="84">
        <f>[2]AUTO!AD72</f>
        <v>0</v>
      </c>
      <c r="H71" s="84">
        <f>[2]AUTO!AE72</f>
        <v>0</v>
      </c>
      <c r="I71" s="84">
        <f>[2]AUTO!AF72</f>
        <v>0</v>
      </c>
      <c r="J71" s="84">
        <f>[2]AUTO!AG72</f>
        <v>0</v>
      </c>
      <c r="K71" s="84">
        <f>[2]AUTO!AJ72</f>
        <v>0</v>
      </c>
      <c r="L71" s="84">
        <f>[2]AUTO!AM72</f>
        <v>0</v>
      </c>
      <c r="M71" s="84">
        <f>[2]AUTO!AQ72</f>
        <v>0</v>
      </c>
      <c r="N71" s="84">
        <f>[2]AUTO!AR72</f>
        <v>0</v>
      </c>
      <c r="O71" s="84">
        <f t="shared" si="11"/>
        <v>3821</v>
      </c>
    </row>
    <row r="72" spans="1:15" x14ac:dyDescent="0.2">
      <c r="A72" s="13" t="s">
        <v>74</v>
      </c>
      <c r="B72" s="84">
        <f>[2]AUTO!F73</f>
        <v>47671</v>
      </c>
      <c r="C72" s="84">
        <f>[2]AUTO!K73</f>
        <v>0</v>
      </c>
      <c r="D72" s="84">
        <f>[2]AUTO!N73</f>
        <v>0</v>
      </c>
      <c r="E72" s="84">
        <f>[2]AUTO!S73</f>
        <v>0</v>
      </c>
      <c r="F72" s="84"/>
      <c r="G72" s="84">
        <f>[2]AUTO!AD73</f>
        <v>0</v>
      </c>
      <c r="H72" s="84">
        <f>[2]AUTO!AE73</f>
        <v>0</v>
      </c>
      <c r="I72" s="84">
        <f>[2]AUTO!AF73</f>
        <v>0</v>
      </c>
      <c r="J72" s="84">
        <f>[2]AUTO!AG73</f>
        <v>0</v>
      </c>
      <c r="K72" s="84">
        <f>[2]AUTO!AJ73</f>
        <v>0</v>
      </c>
      <c r="L72" s="84">
        <f>[2]AUTO!AM73</f>
        <v>0</v>
      </c>
      <c r="M72" s="84">
        <f>[2]AUTO!AQ73</f>
        <v>0</v>
      </c>
      <c r="N72" s="84">
        <f>[2]AUTO!AR73</f>
        <v>0</v>
      </c>
      <c r="O72" s="84">
        <f t="shared" si="11"/>
        <v>47671</v>
      </c>
    </row>
    <row r="73" spans="1:15" x14ac:dyDescent="0.2">
      <c r="A73" s="13" t="s">
        <v>138</v>
      </c>
      <c r="B73" s="84">
        <f>[2]AUTO!F74</f>
        <v>33147</v>
      </c>
      <c r="C73" s="84">
        <f>[2]AUTO!K74</f>
        <v>0</v>
      </c>
      <c r="D73" s="84">
        <f>[2]AUTO!N74</f>
        <v>0</v>
      </c>
      <c r="E73" s="84">
        <f>[2]AUTO!S74</f>
        <v>0</v>
      </c>
      <c r="F73" s="84"/>
      <c r="G73" s="84">
        <f>[2]AUTO!AD74</f>
        <v>0</v>
      </c>
      <c r="H73" s="84">
        <f>[2]AUTO!AE74</f>
        <v>0</v>
      </c>
      <c r="I73" s="84">
        <f>[2]AUTO!AF74</f>
        <v>0</v>
      </c>
      <c r="J73" s="84">
        <f>[2]AUTO!AG74</f>
        <v>0</v>
      </c>
      <c r="K73" s="84">
        <f>[2]AUTO!AJ74</f>
        <v>0</v>
      </c>
      <c r="L73" s="84">
        <f>[2]AUTO!AM74</f>
        <v>0</v>
      </c>
      <c r="M73" s="84">
        <f>[2]AUTO!AQ74</f>
        <v>0</v>
      </c>
      <c r="N73" s="84">
        <f>[2]AUTO!AR74</f>
        <v>0</v>
      </c>
      <c r="O73" s="84">
        <f t="shared" si="11"/>
        <v>33147</v>
      </c>
    </row>
    <row r="74" spans="1:15" x14ac:dyDescent="0.2">
      <c r="A74" s="13" t="s">
        <v>75</v>
      </c>
      <c r="B74" s="84">
        <f>[2]AUTO!F75</f>
        <v>25097</v>
      </c>
      <c r="C74" s="84">
        <f>[2]AUTO!K75</f>
        <v>0</v>
      </c>
      <c r="D74" s="84">
        <f>[2]AUTO!N75</f>
        <v>0</v>
      </c>
      <c r="E74" s="84">
        <f>[2]AUTO!S75</f>
        <v>0</v>
      </c>
      <c r="F74" s="84"/>
      <c r="G74" s="84">
        <f>[2]AUTO!AD75</f>
        <v>0</v>
      </c>
      <c r="H74" s="84">
        <f>[2]AUTO!AE75</f>
        <v>0</v>
      </c>
      <c r="I74" s="84">
        <f>[2]AUTO!AF75</f>
        <v>0</v>
      </c>
      <c r="J74" s="84">
        <f>[2]AUTO!AG75</f>
        <v>0</v>
      </c>
      <c r="K74" s="84">
        <f>[2]AUTO!AJ75</f>
        <v>0</v>
      </c>
      <c r="L74" s="84">
        <f>[2]AUTO!AM75</f>
        <v>0</v>
      </c>
      <c r="M74" s="84">
        <f>[2]AUTO!AQ75</f>
        <v>0</v>
      </c>
      <c r="N74" s="84">
        <f>[2]AUTO!AR75</f>
        <v>0</v>
      </c>
      <c r="O74" s="84">
        <f t="shared" si="11"/>
        <v>25097</v>
      </c>
    </row>
    <row r="75" spans="1:15" x14ac:dyDescent="0.2">
      <c r="A75" s="13" t="s">
        <v>76</v>
      </c>
      <c r="B75" s="84">
        <f>[2]AUTO!F76</f>
        <v>3849</v>
      </c>
      <c r="C75" s="84">
        <f>[2]AUTO!K76</f>
        <v>0</v>
      </c>
      <c r="D75" s="84">
        <f>[2]AUTO!N76</f>
        <v>0</v>
      </c>
      <c r="E75" s="84">
        <f>[2]AUTO!S76</f>
        <v>0</v>
      </c>
      <c r="F75" s="84"/>
      <c r="G75" s="84">
        <f>[2]AUTO!AD76</f>
        <v>0</v>
      </c>
      <c r="H75" s="84">
        <f>[2]AUTO!AE76</f>
        <v>0</v>
      </c>
      <c r="I75" s="84">
        <f>[2]AUTO!AF76</f>
        <v>0</v>
      </c>
      <c r="J75" s="84">
        <f>[2]AUTO!AG76</f>
        <v>0</v>
      </c>
      <c r="K75" s="84">
        <f>[2]AUTO!AJ76</f>
        <v>0</v>
      </c>
      <c r="L75" s="84">
        <f>[2]AUTO!AM76</f>
        <v>0</v>
      </c>
      <c r="M75" s="84">
        <f>[2]AUTO!AQ76</f>
        <v>0</v>
      </c>
      <c r="N75" s="84">
        <f>[2]AUTO!AR76</f>
        <v>0</v>
      </c>
      <c r="O75" s="84">
        <f t="shared" si="11"/>
        <v>3849</v>
      </c>
    </row>
    <row r="76" spans="1:15" x14ac:dyDescent="0.2">
      <c r="A76" s="13" t="s">
        <v>77</v>
      </c>
      <c r="B76" s="84">
        <f>[2]AUTO!F77</f>
        <v>16835</v>
      </c>
      <c r="C76" s="84">
        <f>[2]AUTO!K77</f>
        <v>0</v>
      </c>
      <c r="D76" s="84">
        <f>[2]AUTO!N77</f>
        <v>0</v>
      </c>
      <c r="E76" s="84">
        <f>[2]AUTO!S77</f>
        <v>0</v>
      </c>
      <c r="F76" s="84"/>
      <c r="G76" s="84">
        <f>[2]AUTO!AD77</f>
        <v>0</v>
      </c>
      <c r="H76" s="84">
        <f>[2]AUTO!AE77</f>
        <v>0</v>
      </c>
      <c r="I76" s="84">
        <f>[2]AUTO!AF77</f>
        <v>0</v>
      </c>
      <c r="J76" s="84">
        <f>[2]AUTO!AG77</f>
        <v>0</v>
      </c>
      <c r="K76" s="84">
        <f>[2]AUTO!AJ77</f>
        <v>0</v>
      </c>
      <c r="L76" s="84">
        <f>[2]AUTO!AM77</f>
        <v>0</v>
      </c>
      <c r="M76" s="84">
        <f>[2]AUTO!AQ77</f>
        <v>0</v>
      </c>
      <c r="N76" s="84">
        <f>[2]AUTO!AR77</f>
        <v>0</v>
      </c>
      <c r="O76" s="84">
        <f t="shared" si="11"/>
        <v>16835</v>
      </c>
    </row>
    <row r="77" spans="1:15" hidden="1" x14ac:dyDescent="0.2">
      <c r="A77" s="13" t="s">
        <v>78</v>
      </c>
      <c r="B77" s="84">
        <f>[2]AUTO!F78</f>
        <v>0</v>
      </c>
      <c r="C77" s="84">
        <f>[2]AUTO!K78</f>
        <v>0</v>
      </c>
      <c r="D77" s="84">
        <f>[2]AUTO!N78</f>
        <v>0</v>
      </c>
      <c r="E77" s="84">
        <f>[2]AUTO!S78</f>
        <v>0</v>
      </c>
      <c r="F77" s="84"/>
      <c r="G77" s="84">
        <f>[2]AUTO!AD78</f>
        <v>0</v>
      </c>
      <c r="H77" s="84">
        <f>[2]AUTO!AE78</f>
        <v>0</v>
      </c>
      <c r="I77" s="84">
        <f>[2]AUTO!AF78</f>
        <v>0</v>
      </c>
      <c r="J77" s="84">
        <f>[2]AUTO!AG78</f>
        <v>0</v>
      </c>
      <c r="K77" s="84">
        <f>[2]AUTO!AJ78</f>
        <v>0</v>
      </c>
      <c r="L77" s="84">
        <f>[2]AUTO!AM78</f>
        <v>0</v>
      </c>
      <c r="M77" s="84">
        <f>[2]AUTO!AQ78</f>
        <v>0</v>
      </c>
      <c r="N77" s="84">
        <f>[2]AUTO!AR78</f>
        <v>0</v>
      </c>
      <c r="O77" s="84">
        <f t="shared" si="11"/>
        <v>0</v>
      </c>
    </row>
    <row r="78" spans="1:15" x14ac:dyDescent="0.2">
      <c r="A78" s="13" t="s">
        <v>176</v>
      </c>
      <c r="B78" s="84">
        <f>[2]AUTO!F79</f>
        <v>2270</v>
      </c>
      <c r="C78" s="84">
        <f>[2]AUTO!K79</f>
        <v>0</v>
      </c>
      <c r="D78" s="84">
        <f>[2]AUTO!N79</f>
        <v>0</v>
      </c>
      <c r="E78" s="84">
        <f>[2]AUTO!S79</f>
        <v>0</v>
      </c>
      <c r="F78" s="84"/>
      <c r="G78" s="84">
        <f>[2]AUTO!AD79</f>
        <v>0</v>
      </c>
      <c r="H78" s="84">
        <f>[2]AUTO!AE79</f>
        <v>0</v>
      </c>
      <c r="I78" s="84">
        <f>[2]AUTO!AF79</f>
        <v>0</v>
      </c>
      <c r="J78" s="84">
        <f>[2]AUTO!AG79</f>
        <v>0</v>
      </c>
      <c r="K78" s="84">
        <f>[2]AUTO!AJ79</f>
        <v>0</v>
      </c>
      <c r="L78" s="84">
        <f>[2]AUTO!AM79</f>
        <v>0</v>
      </c>
      <c r="M78" s="84">
        <f>[2]AUTO!AQ79</f>
        <v>0</v>
      </c>
      <c r="N78" s="84">
        <f>[2]AUTO!AR79</f>
        <v>0</v>
      </c>
      <c r="O78" s="84">
        <f t="shared" si="11"/>
        <v>2270</v>
      </c>
    </row>
    <row r="79" spans="1:15" x14ac:dyDescent="0.2">
      <c r="A79" s="13" t="s">
        <v>81</v>
      </c>
      <c r="B79" s="84">
        <f>[2]AUTO!F80</f>
        <v>800</v>
      </c>
      <c r="C79" s="84">
        <f>[2]AUTO!K80</f>
        <v>0</v>
      </c>
      <c r="D79" s="84">
        <f>[2]AUTO!N80</f>
        <v>0</v>
      </c>
      <c r="E79" s="84">
        <f>[2]AUTO!S80</f>
        <v>0</v>
      </c>
      <c r="F79" s="84"/>
      <c r="G79" s="84">
        <f>[2]AUTO!AD80</f>
        <v>0</v>
      </c>
      <c r="H79" s="84">
        <f>[2]AUTO!AE80</f>
        <v>0</v>
      </c>
      <c r="I79" s="84">
        <f>[2]AUTO!AF80</f>
        <v>0</v>
      </c>
      <c r="J79" s="84">
        <f>[2]AUTO!AG80</f>
        <v>0</v>
      </c>
      <c r="K79" s="84">
        <f>[2]AUTO!AJ80</f>
        <v>0</v>
      </c>
      <c r="L79" s="84">
        <f>[2]AUTO!AM80</f>
        <v>0</v>
      </c>
      <c r="M79" s="84">
        <f>[2]AUTO!AQ80</f>
        <v>0</v>
      </c>
      <c r="N79" s="84">
        <f>[2]AUTO!AR80</f>
        <v>0</v>
      </c>
      <c r="O79" s="84">
        <f t="shared" si="11"/>
        <v>800</v>
      </c>
    </row>
    <row r="80" spans="1:15" x14ac:dyDescent="0.2">
      <c r="A80" s="13" t="s">
        <v>139</v>
      </c>
      <c r="B80" s="84">
        <f>[2]AUTO!F81</f>
        <v>2277</v>
      </c>
      <c r="C80" s="84">
        <f>[2]AUTO!K81</f>
        <v>35614</v>
      </c>
      <c r="D80" s="84">
        <f>[2]AUTO!N81</f>
        <v>0</v>
      </c>
      <c r="E80" s="84">
        <f>[2]AUTO!S81</f>
        <v>0</v>
      </c>
      <c r="F80" s="84"/>
      <c r="G80" s="84">
        <f>[2]AUTO!AD81</f>
        <v>0</v>
      </c>
      <c r="H80" s="84">
        <f>[2]AUTO!AE81</f>
        <v>0</v>
      </c>
      <c r="I80" s="84">
        <f>[2]AUTO!AF81</f>
        <v>0</v>
      </c>
      <c r="J80" s="84">
        <f>[2]AUTO!AG81</f>
        <v>0</v>
      </c>
      <c r="K80" s="84">
        <f>[2]AUTO!AJ81</f>
        <v>0</v>
      </c>
      <c r="L80" s="84">
        <f>[2]AUTO!AM81</f>
        <v>0</v>
      </c>
      <c r="M80" s="84">
        <f>[2]AUTO!AQ81</f>
        <v>0</v>
      </c>
      <c r="N80" s="84">
        <f>[2]AUTO!AR81</f>
        <v>0</v>
      </c>
      <c r="O80" s="84">
        <f t="shared" si="11"/>
        <v>37891</v>
      </c>
    </row>
    <row r="81" spans="1:20" x14ac:dyDescent="0.2">
      <c r="A81" s="13" t="s">
        <v>79</v>
      </c>
      <c r="B81" s="84">
        <f>[2]AUTO!F82</f>
        <v>57134</v>
      </c>
      <c r="C81" s="84">
        <f>[2]AUTO!K82</f>
        <v>0</v>
      </c>
      <c r="D81" s="84">
        <f>[2]AUTO!N82</f>
        <v>0</v>
      </c>
      <c r="E81" s="84">
        <f>[2]AUTO!S82</f>
        <v>0</v>
      </c>
      <c r="F81" s="84"/>
      <c r="G81" s="84">
        <f>[2]AUTO!AD82</f>
        <v>0</v>
      </c>
      <c r="H81" s="84">
        <f>[2]AUTO!AE82</f>
        <v>0</v>
      </c>
      <c r="I81" s="84">
        <f>[2]AUTO!AF82</f>
        <v>0</v>
      </c>
      <c r="J81" s="84">
        <f>[2]AUTO!AG82</f>
        <v>0</v>
      </c>
      <c r="K81" s="84">
        <f>[2]AUTO!AJ82</f>
        <v>0</v>
      </c>
      <c r="L81" s="84">
        <f>[2]AUTO!AM82</f>
        <v>0</v>
      </c>
      <c r="M81" s="84">
        <f>[2]AUTO!AQ82</f>
        <v>0</v>
      </c>
      <c r="N81" s="84">
        <f>[2]AUTO!AR82</f>
        <v>0</v>
      </c>
      <c r="O81" s="84">
        <f t="shared" si="11"/>
        <v>57134</v>
      </c>
    </row>
    <row r="82" spans="1:20" x14ac:dyDescent="0.2">
      <c r="A82" s="13" t="s">
        <v>80</v>
      </c>
      <c r="B82" s="84">
        <f>[2]AUTO!F83</f>
        <v>2452</v>
      </c>
      <c r="C82" s="84">
        <f>[2]AUTO!K83</f>
        <v>0</v>
      </c>
      <c r="D82" s="84">
        <f>[2]AUTO!N83</f>
        <v>0</v>
      </c>
      <c r="E82" s="84">
        <f>[2]AUTO!S83</f>
        <v>0</v>
      </c>
      <c r="F82" s="84"/>
      <c r="G82" s="84">
        <f>[2]AUTO!AD83</f>
        <v>0</v>
      </c>
      <c r="H82" s="84">
        <f>[2]AUTO!AE83</f>
        <v>0</v>
      </c>
      <c r="I82" s="84">
        <f>[2]AUTO!AF83</f>
        <v>0</v>
      </c>
      <c r="J82" s="84">
        <f>[2]AUTO!AG83</f>
        <v>0</v>
      </c>
      <c r="K82" s="84">
        <f>[2]AUTO!AJ83</f>
        <v>0</v>
      </c>
      <c r="L82" s="84">
        <f>[2]AUTO!AM83</f>
        <v>0</v>
      </c>
      <c r="M82" s="84">
        <f>[2]AUTO!AQ83</f>
        <v>0</v>
      </c>
      <c r="N82" s="84">
        <f>[2]AUTO!AR83</f>
        <v>0</v>
      </c>
      <c r="O82" s="84">
        <f t="shared" si="11"/>
        <v>2452</v>
      </c>
      <c r="T82" s="41">
        <f>2670-1200</f>
        <v>1470</v>
      </c>
    </row>
    <row r="83" spans="1:20" x14ac:dyDescent="0.2">
      <c r="A83" s="13" t="s">
        <v>82</v>
      </c>
      <c r="B83" s="84">
        <f>[2]AUTO!F84</f>
        <v>4007</v>
      </c>
      <c r="C83" s="84">
        <f>[2]AUTO!K84</f>
        <v>0</v>
      </c>
      <c r="D83" s="84">
        <f>[2]AUTO!N84</f>
        <v>0</v>
      </c>
      <c r="E83" s="84">
        <f>[2]AUTO!S84</f>
        <v>0</v>
      </c>
      <c r="F83" s="84"/>
      <c r="G83" s="84">
        <f>[2]AUTO!AD84</f>
        <v>0</v>
      </c>
      <c r="H83" s="84">
        <f>[2]AUTO!AE84</f>
        <v>0</v>
      </c>
      <c r="I83" s="84">
        <f>[2]AUTO!AF84</f>
        <v>0</v>
      </c>
      <c r="J83" s="84">
        <f>[2]AUTO!AG84</f>
        <v>0</v>
      </c>
      <c r="K83" s="84">
        <f>[2]AUTO!AJ84</f>
        <v>0</v>
      </c>
      <c r="L83" s="84">
        <f>[2]AUTO!AM84</f>
        <v>0</v>
      </c>
      <c r="M83" s="84">
        <f>[2]AUTO!AQ84</f>
        <v>0</v>
      </c>
      <c r="N83" s="84">
        <f>[2]AUTO!AR84</f>
        <v>0</v>
      </c>
      <c r="O83" s="84">
        <f t="shared" si="11"/>
        <v>4007</v>
      </c>
    </row>
    <row r="84" spans="1:20" ht="14.25" customHeight="1" x14ac:dyDescent="0.2">
      <c r="A84" s="13" t="s">
        <v>83</v>
      </c>
      <c r="B84" s="84">
        <f>[2]AUTO!F85</f>
        <v>5067</v>
      </c>
      <c r="C84" s="84">
        <f>[2]AUTO!K85</f>
        <v>0</v>
      </c>
      <c r="D84" s="84">
        <f>[2]AUTO!N85</f>
        <v>0</v>
      </c>
      <c r="E84" s="84">
        <f>[2]AUTO!S85</f>
        <v>0</v>
      </c>
      <c r="F84" s="84"/>
      <c r="G84" s="84">
        <f>[2]AUTO!AD85</f>
        <v>0</v>
      </c>
      <c r="H84" s="84">
        <f>[2]AUTO!AE85</f>
        <v>0</v>
      </c>
      <c r="I84" s="84">
        <f>[2]AUTO!AF85</f>
        <v>0</v>
      </c>
      <c r="J84" s="84">
        <f>[2]AUTO!AG85</f>
        <v>0</v>
      </c>
      <c r="K84" s="84">
        <f>[2]AUTO!AJ85</f>
        <v>0</v>
      </c>
      <c r="L84" s="84">
        <f>[2]AUTO!AM85</f>
        <v>0</v>
      </c>
      <c r="M84" s="84">
        <f>[2]AUTO!AQ85</f>
        <v>0</v>
      </c>
      <c r="N84" s="84">
        <f>[2]AUTO!AR85</f>
        <v>0</v>
      </c>
      <c r="O84" s="84">
        <f t="shared" si="11"/>
        <v>5067</v>
      </c>
    </row>
    <row r="85" spans="1:20" hidden="1" x14ac:dyDescent="0.2">
      <c r="A85" s="13" t="s">
        <v>207</v>
      </c>
      <c r="B85" s="84">
        <f>[2]AUTO!F86</f>
        <v>0</v>
      </c>
      <c r="C85" s="84">
        <f>[2]AUTO!K86</f>
        <v>0</v>
      </c>
      <c r="D85" s="84">
        <f>[2]AUTO!N86</f>
        <v>0</v>
      </c>
      <c r="E85" s="84">
        <f>[2]AUTO!S86</f>
        <v>0</v>
      </c>
      <c r="F85" s="84"/>
      <c r="G85" s="84">
        <f>[2]AUTO!AD86</f>
        <v>0</v>
      </c>
      <c r="H85" s="84">
        <f>[2]AUTO!AE86</f>
        <v>0</v>
      </c>
      <c r="I85" s="84">
        <f>[2]AUTO!AF86</f>
        <v>0</v>
      </c>
      <c r="J85" s="84">
        <f>[2]AUTO!AG86</f>
        <v>0</v>
      </c>
      <c r="K85" s="84">
        <f>[2]AUTO!AJ86</f>
        <v>0</v>
      </c>
      <c r="L85" s="84">
        <f>[2]AUTO!AM86</f>
        <v>0</v>
      </c>
      <c r="M85" s="84">
        <f>[2]AUTO!AQ86</f>
        <v>0</v>
      </c>
      <c r="N85" s="84">
        <f>[2]AUTO!AR86</f>
        <v>0</v>
      </c>
      <c r="O85" s="84">
        <f t="shared" si="11"/>
        <v>0</v>
      </c>
    </row>
    <row r="86" spans="1:20" x14ac:dyDescent="0.2">
      <c r="A86" s="13" t="s">
        <v>84</v>
      </c>
      <c r="B86" s="84">
        <f>[2]AUTO!F87</f>
        <v>2003</v>
      </c>
      <c r="C86" s="84">
        <f>[2]AUTO!K87</f>
        <v>0</v>
      </c>
      <c r="D86" s="84">
        <f>[2]AUTO!N87</f>
        <v>0</v>
      </c>
      <c r="E86" s="84">
        <f>[2]AUTO!S87</f>
        <v>0</v>
      </c>
      <c r="F86" s="84"/>
      <c r="G86" s="84">
        <f>[2]AUTO!AD87</f>
        <v>0</v>
      </c>
      <c r="H86" s="84">
        <f>[2]AUTO!AE87</f>
        <v>0</v>
      </c>
      <c r="I86" s="84">
        <f>[2]AUTO!AF87</f>
        <v>0</v>
      </c>
      <c r="J86" s="84">
        <f>[2]AUTO!AG87</f>
        <v>0</v>
      </c>
      <c r="K86" s="84">
        <f>[2]AUTO!AJ87</f>
        <v>0</v>
      </c>
      <c r="L86" s="84">
        <f>[2]AUTO!AM87</f>
        <v>0</v>
      </c>
      <c r="M86" s="84">
        <f>[2]AUTO!AQ87</f>
        <v>0</v>
      </c>
      <c r="N86" s="84">
        <f>[2]AUTO!AR87</f>
        <v>0</v>
      </c>
      <c r="O86" s="84">
        <f t="shared" si="11"/>
        <v>2003</v>
      </c>
    </row>
    <row r="87" spans="1:20" ht="14.25" customHeight="1" x14ac:dyDescent="0.2">
      <c r="A87" s="13" t="s">
        <v>85</v>
      </c>
      <c r="B87" s="84">
        <f>[2]AUTO!F88</f>
        <v>15239</v>
      </c>
      <c r="C87" s="84">
        <f>[2]AUTO!K88</f>
        <v>0</v>
      </c>
      <c r="D87" s="84">
        <f>[2]AUTO!N88</f>
        <v>0</v>
      </c>
      <c r="E87" s="84">
        <f>[2]AUTO!S88</f>
        <v>0</v>
      </c>
      <c r="F87" s="84"/>
      <c r="G87" s="84">
        <f>[2]AUTO!AD88</f>
        <v>0</v>
      </c>
      <c r="H87" s="84">
        <f>[2]AUTO!AE88</f>
        <v>0</v>
      </c>
      <c r="I87" s="84">
        <f>[2]AUTO!AF88</f>
        <v>0</v>
      </c>
      <c r="J87" s="84">
        <f>[2]AUTO!AG88</f>
        <v>0</v>
      </c>
      <c r="K87" s="84">
        <f>[2]AUTO!AJ88</f>
        <v>0</v>
      </c>
      <c r="L87" s="84">
        <f>[2]AUTO!AM88</f>
        <v>0</v>
      </c>
      <c r="M87" s="84">
        <f>[2]AUTO!AQ88</f>
        <v>0</v>
      </c>
      <c r="N87" s="84">
        <f>[2]AUTO!AR88</f>
        <v>0</v>
      </c>
      <c r="O87" s="84">
        <f t="shared" si="11"/>
        <v>15239</v>
      </c>
    </row>
    <row r="88" spans="1:20" hidden="1" x14ac:dyDescent="0.2">
      <c r="A88" s="341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</row>
    <row r="89" spans="1:20" hidden="1" x14ac:dyDescent="0.2">
      <c r="A89" s="120" t="s">
        <v>146</v>
      </c>
      <c r="B89" s="84">
        <f>[2]AUTO!F90</f>
        <v>0</v>
      </c>
      <c r="C89" s="84">
        <f>[2]AUTO!K90</f>
        <v>0</v>
      </c>
      <c r="D89" s="84">
        <f>[2]AUTO!N90</f>
        <v>0</v>
      </c>
      <c r="E89" s="84">
        <f>[2]AUTO!S90</f>
        <v>0</v>
      </c>
      <c r="F89" s="84"/>
      <c r="G89" s="84">
        <f>[2]AUTO!AD90</f>
        <v>0</v>
      </c>
      <c r="H89" s="84">
        <f>[2]AUTO!AE90</f>
        <v>0</v>
      </c>
      <c r="I89" s="84">
        <f>[2]AUTO!AF90</f>
        <v>0</v>
      </c>
      <c r="J89" s="84">
        <f>[2]AUTO!AG90</f>
        <v>0</v>
      </c>
      <c r="K89" s="84">
        <f>[2]AUTO!AJ90</f>
        <v>0</v>
      </c>
      <c r="L89" s="84">
        <f>[2]AUTO!AM90</f>
        <v>0</v>
      </c>
      <c r="M89" s="84">
        <f>[2]AUTO!AQ90</f>
        <v>0</v>
      </c>
      <c r="N89" s="84">
        <f>[2]AUTO!AR90</f>
        <v>0</v>
      </c>
      <c r="O89" s="84">
        <f>SUM(B89:N89)</f>
        <v>0</v>
      </c>
    </row>
    <row r="90" spans="1:20" ht="13.5" customHeight="1" x14ac:dyDescent="0.2">
      <c r="A90" s="342" t="s">
        <v>268</v>
      </c>
      <c r="B90" s="84">
        <f t="shared" ref="B90:K90" si="12">SUM(B91:B92)</f>
        <v>0</v>
      </c>
      <c r="C90" s="84">
        <f t="shared" si="12"/>
        <v>0</v>
      </c>
      <c r="D90" s="84">
        <f t="shared" si="12"/>
        <v>0</v>
      </c>
      <c r="E90" s="84">
        <f t="shared" si="12"/>
        <v>0</v>
      </c>
      <c r="F90" s="84"/>
      <c r="G90" s="84">
        <f t="shared" si="12"/>
        <v>0</v>
      </c>
      <c r="H90" s="84">
        <f t="shared" si="12"/>
        <v>0</v>
      </c>
      <c r="I90" s="84">
        <f t="shared" si="12"/>
        <v>0</v>
      </c>
      <c r="J90" s="84">
        <f t="shared" si="12"/>
        <v>0</v>
      </c>
      <c r="K90" s="84">
        <f t="shared" si="12"/>
        <v>0</v>
      </c>
      <c r="L90" s="84">
        <f>SUM(L91:L92)</f>
        <v>0</v>
      </c>
      <c r="M90" s="84">
        <f>SUM(M91:M92)</f>
        <v>428619518</v>
      </c>
      <c r="N90" s="84">
        <f>SUM(N91:N92)</f>
        <v>0</v>
      </c>
      <c r="O90" s="84">
        <f>SUM(O91:O92)</f>
        <v>428619518</v>
      </c>
    </row>
    <row r="91" spans="1:20" hidden="1" x14ac:dyDescent="0.2">
      <c r="A91" s="342" t="s">
        <v>148</v>
      </c>
      <c r="B91" s="84">
        <f>[2]AUTO!F92</f>
        <v>0</v>
      </c>
      <c r="C91" s="84">
        <f>[2]AUTO!K92</f>
        <v>0</v>
      </c>
      <c r="D91" s="84">
        <f>[2]AUTO!N92</f>
        <v>0</v>
      </c>
      <c r="E91" s="84">
        <f>[2]AUTO!S92</f>
        <v>0</v>
      </c>
      <c r="F91" s="84"/>
      <c r="G91" s="84">
        <f>[2]AUTO!AD92</f>
        <v>0</v>
      </c>
      <c r="H91" s="84">
        <f>[2]AUTO!AE92</f>
        <v>0</v>
      </c>
      <c r="I91" s="84">
        <f>[2]AUTO!AF92</f>
        <v>0</v>
      </c>
      <c r="J91" s="84">
        <f>[2]AUTO!AG92</f>
        <v>0</v>
      </c>
      <c r="K91" s="84">
        <f>[2]AUTO!AJ92</f>
        <v>0</v>
      </c>
      <c r="L91" s="84">
        <f>[2]AUTO!AM92</f>
        <v>0</v>
      </c>
      <c r="M91" s="84">
        <f>[2]AUTO!AQ92</f>
        <v>428619518</v>
      </c>
      <c r="N91" s="84">
        <f>[2]AUTO!AR92</f>
        <v>0</v>
      </c>
      <c r="O91" s="84">
        <f>SUM(B91:N91)</f>
        <v>428619518</v>
      </c>
    </row>
    <row r="92" spans="1:20" hidden="1" x14ac:dyDescent="0.2">
      <c r="A92" s="342" t="s">
        <v>149</v>
      </c>
      <c r="B92" s="84">
        <f>[2]AUTO!F93</f>
        <v>0</v>
      </c>
      <c r="C92" s="84">
        <f>[2]AUTO!K93</f>
        <v>0</v>
      </c>
      <c r="D92" s="84">
        <f>[2]AUTO!N93</f>
        <v>0</v>
      </c>
      <c r="E92" s="84">
        <f>[2]AUTO!S93</f>
        <v>0</v>
      </c>
      <c r="F92" s="84"/>
      <c r="G92" s="84">
        <f>[2]AUTO!AD93</f>
        <v>0</v>
      </c>
      <c r="H92" s="84">
        <f>[2]AUTO!AE93</f>
        <v>0</v>
      </c>
      <c r="I92" s="84">
        <f>[2]AUTO!AF93</f>
        <v>0</v>
      </c>
      <c r="J92" s="84">
        <f>[2]AUTO!AG93</f>
        <v>0</v>
      </c>
      <c r="K92" s="84">
        <f>[2]AUTO!AJ93</f>
        <v>0</v>
      </c>
      <c r="L92" s="84">
        <f>[2]AUTO!AM93</f>
        <v>0</v>
      </c>
      <c r="M92" s="84">
        <f>[2]AUTO!AQ93</f>
        <v>0</v>
      </c>
      <c r="N92" s="84">
        <f>[2]AUTO!AR93</f>
        <v>0</v>
      </c>
      <c r="O92" s="84">
        <f>SUM(B92:N92)</f>
        <v>0</v>
      </c>
    </row>
    <row r="93" spans="1:20" hidden="1" x14ac:dyDescent="0.2">
      <c r="A93" s="120" t="s">
        <v>150</v>
      </c>
      <c r="B93" s="84">
        <f>[2]AUTO!F94</f>
        <v>0</v>
      </c>
      <c r="C93" s="84">
        <f>[2]AUTO!K94</f>
        <v>0</v>
      </c>
      <c r="D93" s="84">
        <f>[2]AUTO!N94</f>
        <v>0</v>
      </c>
      <c r="E93" s="84">
        <f>[2]AUTO!S94</f>
        <v>0</v>
      </c>
      <c r="F93" s="84"/>
      <c r="G93" s="84">
        <f>[2]AUTO!AD94</f>
        <v>0</v>
      </c>
      <c r="H93" s="84">
        <f>[2]AUTO!AE94</f>
        <v>0</v>
      </c>
      <c r="I93" s="84">
        <f>[2]AUTO!AF94</f>
        <v>0</v>
      </c>
      <c r="J93" s="84">
        <f>[2]AUTO!AG94</f>
        <v>0</v>
      </c>
      <c r="K93" s="84">
        <f>[2]AUTO!AJ94</f>
        <v>0</v>
      </c>
      <c r="L93" s="84">
        <f>[2]AUTO!AM94</f>
        <v>0</v>
      </c>
      <c r="M93" s="84">
        <f>[2]AUTO!AQ94</f>
        <v>0</v>
      </c>
      <c r="N93" s="84">
        <f>[2]AUTO!AR94</f>
        <v>0</v>
      </c>
      <c r="O93" s="84">
        <f>SUM(B93:N93)</f>
        <v>0</v>
      </c>
    </row>
    <row r="94" spans="1:20" ht="13.5" hidden="1" customHeight="1" x14ac:dyDescent="0.2">
      <c r="A94" s="341" t="s">
        <v>313</v>
      </c>
      <c r="B94" s="84">
        <f>[2]AUTO!F95</f>
        <v>0</v>
      </c>
      <c r="C94" s="84">
        <f>[2]AUTO!K95</f>
        <v>0</v>
      </c>
      <c r="D94" s="84">
        <f>[2]AUTO!N95</f>
        <v>0</v>
      </c>
      <c r="E94" s="84">
        <f>[2]AUTO!S95</f>
        <v>0</v>
      </c>
      <c r="F94" s="84"/>
      <c r="G94" s="84">
        <f>[2]AUTO!AD95</f>
        <v>0</v>
      </c>
      <c r="H94" s="84">
        <f>[2]AUTO!AE95</f>
        <v>0</v>
      </c>
      <c r="I94" s="84">
        <f>[2]AUTO!AF95</f>
        <v>0</v>
      </c>
      <c r="J94" s="84">
        <f>[2]AUTO!AG95</f>
        <v>0</v>
      </c>
      <c r="K94" s="84">
        <f>[2]AUTO!AJ95</f>
        <v>0</v>
      </c>
      <c r="L94" s="84">
        <f>[2]AUTO!AM95</f>
        <v>0</v>
      </c>
      <c r="M94" s="84">
        <f>[2]AUTO!AQ95</f>
        <v>0</v>
      </c>
      <c r="N94" s="84">
        <f>[2]AUTO!AR95</f>
        <v>0</v>
      </c>
      <c r="O94" s="84">
        <f>SUM(B94:N94)</f>
        <v>0</v>
      </c>
    </row>
    <row r="95" spans="1:20" ht="20.25" customHeight="1" thickBot="1" x14ac:dyDescent="0.25">
      <c r="A95" s="363" t="s">
        <v>13</v>
      </c>
      <c r="B95" s="348">
        <f t="shared" ref="B95:O95" si="13">SUM(B6:B12)+SUM(B15:B20)+SUM(B23:B25)+SUM(B28:B29)+SUM(B32:B48)+B90+B94+B89+B93</f>
        <v>30582160</v>
      </c>
      <c r="C95" s="348">
        <f t="shared" si="13"/>
        <v>40994</v>
      </c>
      <c r="D95" s="348">
        <f t="shared" si="13"/>
        <v>160943</v>
      </c>
      <c r="E95" s="348">
        <f t="shared" si="13"/>
        <v>4098305</v>
      </c>
      <c r="F95" s="348">
        <f t="shared" si="13"/>
        <v>69230</v>
      </c>
      <c r="G95" s="348">
        <f t="shared" si="13"/>
        <v>0</v>
      </c>
      <c r="H95" s="348">
        <f t="shared" si="13"/>
        <v>0</v>
      </c>
      <c r="I95" s="348">
        <f t="shared" si="13"/>
        <v>0</v>
      </c>
      <c r="J95" s="348">
        <f t="shared" si="13"/>
        <v>0</v>
      </c>
      <c r="K95" s="348">
        <f t="shared" si="13"/>
        <v>0</v>
      </c>
      <c r="L95" s="348">
        <f t="shared" si="13"/>
        <v>271061</v>
      </c>
      <c r="M95" s="348">
        <f t="shared" si="13"/>
        <v>428619518</v>
      </c>
      <c r="N95" s="348">
        <f t="shared" si="13"/>
        <v>0</v>
      </c>
      <c r="O95" s="348">
        <f t="shared" si="13"/>
        <v>463842211</v>
      </c>
    </row>
    <row r="96" spans="1:20" ht="13.5" thickTop="1" x14ac:dyDescent="0.2"/>
  </sheetData>
  <printOptions gridLines="1"/>
  <pageMargins left="1.1299999999999999" right="0.25" top="0.32" bottom="0.35" header="0.17" footer="0.17"/>
  <pageSetup paperSize="9" scale="80"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Sum</vt:lpstr>
      <vt:lpstr>ByDept.</vt:lpstr>
      <vt:lpstr>Adjustments</vt:lpstr>
      <vt:lpstr>ALLSOURCES</vt:lpstr>
      <vt:lpstr>SPFs-RA10717</vt:lpstr>
      <vt:lpstr>CONTINUING</vt:lpstr>
      <vt:lpstr>AUTO</vt:lpstr>
      <vt:lpstr>Adjustments!Print_Area</vt:lpstr>
      <vt:lpstr>ALLSOURCES!Print_Area</vt:lpstr>
      <vt:lpstr>AUTO!Print_Area</vt:lpstr>
      <vt:lpstr>ByDept.!Print_Area</vt:lpstr>
      <vt:lpstr>CONTINUING!Print_Area</vt:lpstr>
      <vt:lpstr>'SPFs-RA10717'!Print_Area</vt:lpstr>
      <vt:lpstr>Sum!Print_Area</vt:lpstr>
      <vt:lpstr>Adjustments!Print_Titles</vt:lpstr>
      <vt:lpstr>ALLSOURCES!Print_Titles</vt:lpstr>
      <vt:lpstr>AUTO!Print_Titles</vt:lpstr>
      <vt:lpstr>ByDept.!Print_Titles</vt:lpstr>
      <vt:lpstr>CONTINUING!Print_Titles</vt:lpstr>
      <vt:lpstr>'SPFs-RA10717'!Print_Titles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Olivia Regner</cp:lastModifiedBy>
  <cp:lastPrinted>2016-02-05T07:57:40Z</cp:lastPrinted>
  <dcterms:created xsi:type="dcterms:W3CDTF">2012-05-10T01:12:58Z</dcterms:created>
  <dcterms:modified xsi:type="dcterms:W3CDTF">2016-02-05T07:58:11Z</dcterms:modified>
</cp:coreProperties>
</file>